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plan\"/>
    </mc:Choice>
  </mc:AlternateContent>
  <xr:revisionPtr revIDLastSave="0" documentId="13_ncr:1_{62FC32B6-024E-4D5C-B8C7-ED9FE32D08F0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10" l="1"/>
  <c r="F11" i="10"/>
  <c r="J14" i="10" l="1"/>
  <c r="I14" i="10"/>
  <c r="J8" i="10"/>
  <c r="I8" i="10"/>
  <c r="H8" i="10"/>
  <c r="F22" i="3"/>
  <c r="H11" i="3"/>
  <c r="G11" i="3"/>
  <c r="F11" i="3"/>
  <c r="D10" i="3"/>
  <c r="B38" i="8"/>
  <c r="B26" i="8"/>
  <c r="D11" i="3"/>
  <c r="E29" i="7" l="1"/>
  <c r="E6" i="7"/>
  <c r="E101" i="7"/>
  <c r="E37" i="7"/>
  <c r="B10" i="8"/>
  <c r="F10" i="5"/>
  <c r="E10" i="5"/>
  <c r="E12" i="5"/>
  <c r="F12" i="5"/>
  <c r="E25" i="8"/>
  <c r="C25" i="8"/>
  <c r="F25" i="8"/>
  <c r="F24" i="8"/>
  <c r="E24" i="8"/>
  <c r="D24" i="8"/>
  <c r="C24" i="8"/>
  <c r="I23" i="7"/>
  <c r="H23" i="7"/>
  <c r="I91" i="7"/>
  <c r="H91" i="7"/>
  <c r="G91" i="7"/>
  <c r="I54" i="7"/>
  <c r="H46" i="7"/>
  <c r="I46" i="7"/>
  <c r="G67" i="7"/>
  <c r="G23" i="7"/>
  <c r="G46" i="7" l="1"/>
  <c r="E62" i="7" l="1"/>
  <c r="E34" i="7" l="1"/>
  <c r="E12" i="7"/>
  <c r="E115" i="7" s="1"/>
  <c r="E16" i="7" l="1"/>
  <c r="B43" i="8" l="1"/>
  <c r="D21" i="3"/>
  <c r="D28" i="3"/>
  <c r="D22" i="3"/>
  <c r="F62" i="7"/>
  <c r="F54" i="7"/>
  <c r="F53" i="7"/>
  <c r="F37" i="7" s="1"/>
  <c r="F6" i="7"/>
  <c r="C43" i="8"/>
  <c r="C10" i="8"/>
  <c r="E22" i="3"/>
  <c r="E21" i="3"/>
  <c r="E10" i="3"/>
  <c r="G11" i="10"/>
  <c r="G14" i="10" s="1"/>
  <c r="B25" i="8" l="1"/>
  <c r="F29" i="7"/>
  <c r="F115" i="7" s="1"/>
  <c r="J11" i="10"/>
  <c r="I11" i="10"/>
  <c r="H11" i="10"/>
  <c r="H14" i="10" s="1"/>
  <c r="H10" i="3"/>
  <c r="H22" i="3"/>
  <c r="H21" i="3" s="1"/>
  <c r="G22" i="3"/>
  <c r="G21" i="3" s="1"/>
  <c r="F21" i="3"/>
  <c r="G10" i="3"/>
  <c r="F10" i="3"/>
  <c r="F10" i="8" l="1"/>
  <c r="E10" i="8"/>
  <c r="D10" i="8"/>
  <c r="I62" i="7" l="1"/>
  <c r="H62" i="7"/>
  <c r="I53" i="7"/>
  <c r="I37" i="7" s="1"/>
  <c r="H53" i="7"/>
  <c r="H37" i="7" s="1"/>
  <c r="G53" i="7"/>
  <c r="G37" i="7" s="1"/>
  <c r="G29" i="7" s="1"/>
  <c r="H54" i="7"/>
  <c r="G54" i="7"/>
  <c r="I29" i="7" l="1"/>
  <c r="H29" i="7"/>
  <c r="I6" i="7"/>
  <c r="H6" i="7"/>
  <c r="G6" i="7"/>
  <c r="H115" i="7" l="1"/>
  <c r="I115" i="7"/>
  <c r="G115" i="7"/>
  <c r="F43" i="8"/>
  <c r="E43" i="8"/>
  <c r="D43" i="8"/>
  <c r="D25" i="8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F8" i="10"/>
</calcChain>
</file>

<file path=xl/sharedStrings.xml><?xml version="1.0" encoding="utf-8"?>
<sst xmlns="http://schemas.openxmlformats.org/spreadsheetml/2006/main" count="300" uniqueCount="149">
  <si>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</si>
  <si>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</si>
  <si>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</si>
  <si>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</si>
  <si>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</si>
  <si>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</si>
  <si>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</si>
  <si>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</si>
  <si>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</si>
  <si>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</si>
  <si>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</si>
  <si>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</si>
  <si>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</si>
  <si>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</si>
  <si>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</si>
  <si>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</si>
  <si>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</si>
  <si>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</si>
  <si>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</si>
  <si>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</si>
  <si>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</si>
  <si>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</si>
  <si>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</si>
  <si>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</si>
  <si>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</si>
  <si>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</si>
  <si>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</si>
  <si>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</si>
  <si>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</si>
  <si>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</si>
  <si>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</si>
  <si>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</si>
  <si>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</si>
  <si>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</si>
  <si>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</si>
  <si>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</si>
  <si>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</si>
  <si>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</si>
  <si>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</si>
  <si>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</si>
  <si>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</si>
  <si>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</si>
  <si>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</si>
  <si>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</si>
  <si>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</si>
  <si>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09 Osnovno obrazovanje</t>
  </si>
  <si>
    <t>0912 Osnovno obrazovanje</t>
  </si>
  <si>
    <t>0960 Dodatne usluge u obrazovanju</t>
  </si>
  <si>
    <t xml:space="preserve"> </t>
  </si>
  <si>
    <t>42034 VIŠAK PRIHODA OŠ</t>
  </si>
  <si>
    <t>451 F.P. DOD. UDIO -DEC</t>
  </si>
  <si>
    <t>5103 MZO</t>
  </si>
  <si>
    <t>51034 MZOŠ - UDŽBENICI</t>
  </si>
  <si>
    <t xml:space="preserve">41 PRIHODI POSEB NAMJ. </t>
  </si>
  <si>
    <t>51035 MZO - PLAĆE</t>
  </si>
  <si>
    <t>510391 MZO PREHRANA</t>
  </si>
  <si>
    <t>511903  MRMSOS-HIGIJEN.</t>
  </si>
  <si>
    <t>53 PRORAČ. JlS</t>
  </si>
  <si>
    <t>61 TEKUĆE DONACIJE</t>
  </si>
  <si>
    <t>32 Materijani rashodi</t>
  </si>
  <si>
    <t>42 VIŠAK PRIHODA</t>
  </si>
  <si>
    <t>45  FP DEC</t>
  </si>
  <si>
    <t>31 Rashodi za zaposlene</t>
  </si>
  <si>
    <t>51 DRŽAVNI PRORAČUN</t>
  </si>
  <si>
    <t>38 Ostali rashodi</t>
  </si>
  <si>
    <t>42 Rash.za dugotr. Imovin.</t>
  </si>
  <si>
    <t>53 PRORAČUN JLS</t>
  </si>
  <si>
    <t xml:space="preserve"> 41 PPN</t>
  </si>
  <si>
    <t>Prihodi za posebne namjene</t>
  </si>
  <si>
    <t>Prihodi od pruženih usluga</t>
  </si>
  <si>
    <t xml:space="preserve">Ostale naknade iz proračuna </t>
  </si>
  <si>
    <t>Ostali rashodi</t>
  </si>
  <si>
    <t>Rashodi za nabavu dugotr.imov.</t>
  </si>
  <si>
    <t>PROGRAM 2202</t>
  </si>
  <si>
    <t>Osnovno školstvo - standard</t>
  </si>
  <si>
    <t>Aktivnost A2202-01</t>
  </si>
  <si>
    <t>Djelatnost osnovnih škola</t>
  </si>
  <si>
    <t>Izvor financiranja 45</t>
  </si>
  <si>
    <t>F.P. i dod.udio u por.na dohodak</t>
  </si>
  <si>
    <t>Hitne intervencije u OŠ</t>
  </si>
  <si>
    <t>Rash. nabav.proiz.dugot.imov</t>
  </si>
  <si>
    <t>Aktivnost T2202-03</t>
  </si>
  <si>
    <t>Aktivnost A2202-04</t>
  </si>
  <si>
    <t>Administracija i upravljanje</t>
  </si>
  <si>
    <t>Izvor financiranja 51</t>
  </si>
  <si>
    <t>Državni proračun</t>
  </si>
  <si>
    <t>PROGRAM 2203</t>
  </si>
  <si>
    <t>Osnovno školstvo - iznad standarda</t>
  </si>
  <si>
    <t>F.P. i dod. udio u por. na dohodak</t>
  </si>
  <si>
    <t>Aktivnost A2203-01</t>
  </si>
  <si>
    <t>Javne potrebe u prosvjeti</t>
  </si>
  <si>
    <t>Izvor financiranja 11</t>
  </si>
  <si>
    <t>Opći prihodi i primici</t>
  </si>
  <si>
    <t>Aktivnost A2203-04</t>
  </si>
  <si>
    <t>Podizanje kvalitete i standarda u školstvu</t>
  </si>
  <si>
    <t>Izvor financiranja 41</t>
  </si>
  <si>
    <t>Izvor financiranja 42</t>
  </si>
  <si>
    <t>Višak/manjak prihoda korisnici</t>
  </si>
  <si>
    <t>Izvor financiranja 53</t>
  </si>
  <si>
    <t>Proračun JLS</t>
  </si>
  <si>
    <t>Naknade građanima i kućanstvima</t>
  </si>
  <si>
    <t>Izvor financiranja 61</t>
  </si>
  <si>
    <t>Tekuće donacije - korisnici</t>
  </si>
  <si>
    <t>Aktivnost A2203-06</t>
  </si>
  <si>
    <t>Školska kuhinja i kantina</t>
  </si>
  <si>
    <t>Aktivnost A2203-14</t>
  </si>
  <si>
    <t>Natjecanja i smotre</t>
  </si>
  <si>
    <t>Aktivnost A2202-27</t>
  </si>
  <si>
    <t>Udžbenici</t>
  </si>
  <si>
    <t>Aktivnost A2203-31</t>
  </si>
  <si>
    <t>Projekt e-škole</t>
  </si>
  <si>
    <t>Aktivnost A2203-33</t>
  </si>
  <si>
    <t>Prehrana učenika</t>
  </si>
  <si>
    <t>Aktivnost A2203-34</t>
  </si>
  <si>
    <t>Zalihe mens.higij.potrepš.</t>
  </si>
  <si>
    <t>U K U P N O :</t>
  </si>
  <si>
    <t>Plan za 2025.</t>
  </si>
  <si>
    <t>Projekcija 
za 2027.</t>
  </si>
  <si>
    <t>Projekcija proračuna
za 2027.</t>
  </si>
  <si>
    <t>OSNOVNA ŠKOLA GALOVAC 
PRIJEDLOG FINANCIJSKOG PLANA ZA 2025. I PROJEKCIJA ZA 2026. I 2027. GODINU</t>
  </si>
  <si>
    <t>37 Naknade građ. i kuć.</t>
  </si>
  <si>
    <t>OSNOVNA ŠKOLA GALOVAC
PRIJEDLOG FINANCIJSKOG PLANA ZA 2025. I PROJEKCIJA ZA 2026. I 2027. GODINU</t>
  </si>
  <si>
    <t>Izvršenje 2024.</t>
  </si>
  <si>
    <t>Plan 2025.</t>
  </si>
  <si>
    <t>Plan za 2026.</t>
  </si>
  <si>
    <t>Projekcija 
za 2028.</t>
  </si>
  <si>
    <t>Proračun za 2026.</t>
  </si>
  <si>
    <t>Projekcija proračuna
za 2028.</t>
  </si>
  <si>
    <t>OSNOVNA ŠKOLA GALOVAC                                                                                                                                                                                                                                                                                                                
PRIJEDLOG FINANCIJSKOG PLANA ZA 2026. I PROJEKCIJA ZA 2027. I 2028. GODINU</t>
  </si>
  <si>
    <t>Rashodi za dodatna ulaganja na nefinanci. imov.</t>
  </si>
  <si>
    <t>11 Opći prihodi i primici</t>
  </si>
  <si>
    <t>12 Višak/manjak prihoda ZŽ</t>
  </si>
  <si>
    <t>54 Pomoći iz EU</t>
  </si>
  <si>
    <t>54 POMOĆI IZ INOZEMST.</t>
  </si>
  <si>
    <t>31 Plaće za redovan rad</t>
  </si>
  <si>
    <t>45 Rash. Dodatna ulag. Imov.</t>
  </si>
  <si>
    <t>OSNOVNA ŠKOLA GALOVAC 
PRIJEDLOG FINANCIJSKOG PLANA ZA 2026. I PROJEKCIJA ZA 2027. I 2028. GODINU</t>
  </si>
  <si>
    <t>OSNOVNA ŠKOLA GALOVAC  
PRIJEDLOG FINANCIJSKOG PLANA ZA 2026. I PROJEKCIJA ZA 2027. I 2028. GODINU</t>
  </si>
  <si>
    <t>Dodatna ulaganja u imovinu</t>
  </si>
  <si>
    <t>Aktivnost A2203-28</t>
  </si>
  <si>
    <t>Centar izvrsnosti</t>
  </si>
  <si>
    <t>UKUPNO PRIMICI + VIŠAK</t>
  </si>
  <si>
    <t>Inkluzija - korak bliže društvu</t>
  </si>
  <si>
    <t xml:space="preserve">Aktivnost T4306-03 </t>
  </si>
  <si>
    <t>Plaće za redovan rad</t>
  </si>
  <si>
    <t>Izvor financiranja 54</t>
  </si>
  <si>
    <t>Prihodi iz EU</t>
  </si>
  <si>
    <t xml:space="preserve">42 Rashodi za nefinanc. </t>
  </si>
  <si>
    <t>45 Rashodi za nefinac.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</si>
</sst>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 applyProtection="1">
      <alignment horizontal="right" wrapText="1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 applyProtection="1">
      <alignment horizontal="right"/>
    </xf>
    <xf numFmtId="164" fontId="6" fillId="2" borderId="3" xfId="0" applyNumberFormat="1" applyFont="1" applyFill="1" applyBorder="1" applyAlignment="1" applyProtection="1">
      <alignment horizontal="right"/>
    </xf>
    <xf numFmtId="164" fontId="6" fillId="0" borderId="3" xfId="0" applyNumberFormat="1" applyFont="1" applyFill="1" applyBorder="1" applyAlignment="1" applyProtection="1">
      <alignment horizontal="right"/>
    </xf>
    <xf numFmtId="164" fontId="6" fillId="3" borderId="3" xfId="0" applyNumberFormat="1" applyFont="1" applyFill="1" applyBorder="1" applyAlignment="1">
      <alignment horizontal="right"/>
    </xf>
    <xf numFmtId="4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9" fillId="3" borderId="1" xfId="0" quotePrefix="1" applyNumberFormat="1" applyFont="1" applyFill="1" applyBorder="1" applyAlignment="1">
      <alignment horizontal="right"/>
    </xf>
    <xf numFmtId="164" fontId="9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164" fontId="3" fillId="2" borderId="3" xfId="0" applyNumberFormat="1" applyFont="1" applyFill="1" applyBorder="1" applyAlignment="1" applyProtection="1">
      <alignment horizontal="center" vertical="center"/>
    </xf>
    <xf numFmtId="164" fontId="3" fillId="2" borderId="3" xfId="0" applyNumberFormat="1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164" fontId="6" fillId="3" borderId="4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 applyProtection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21" fillId="0" borderId="0" xfId="0" applyFont="1"/>
    <xf numFmtId="164" fontId="9" fillId="3" borderId="4" xfId="0" applyNumberFormat="1" applyFont="1" applyFill="1" applyBorder="1" applyAlignment="1">
      <alignment horizontal="right"/>
    </xf>
    <xf numFmtId="164" fontId="9" fillId="3" borderId="3" xfId="0" applyNumberFormat="1" applyFont="1" applyFill="1" applyBorder="1" applyAlignment="1">
      <alignment horizontal="right"/>
    </xf>
    <xf numFmtId="164" fontId="9" fillId="3" borderId="3" xfId="0" applyNumberFormat="1" applyFont="1" applyFill="1" applyBorder="1" applyAlignment="1" applyProtection="1">
      <alignment horizontal="right"/>
    </xf>
    <xf numFmtId="0" fontId="9" fillId="5" borderId="4" xfId="0" applyNumberFormat="1" applyFont="1" applyFill="1" applyBorder="1" applyAlignment="1" applyProtection="1">
      <alignment horizontal="left" vertical="center" wrapText="1"/>
    </xf>
    <xf numFmtId="164" fontId="9" fillId="5" borderId="3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164" fontId="6" fillId="5" borderId="4" xfId="0" applyNumberFormat="1" applyFont="1" applyFill="1" applyBorder="1" applyAlignment="1">
      <alignment horizontal="right"/>
    </xf>
    <xf numFmtId="164" fontId="6" fillId="5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 applyAlignment="1" applyProtection="1">
      <alignment horizontal="right"/>
    </xf>
    <xf numFmtId="164" fontId="6" fillId="3" borderId="3" xfId="0" applyNumberFormat="1" applyFont="1" applyFill="1" applyBorder="1" applyAlignment="1" applyProtection="1">
      <alignment horizontal="center" vertical="center"/>
    </xf>
    <xf numFmtId="164" fontId="3" fillId="3" borderId="4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 applyProtection="1">
      <alignment horizontal="center" vertical="center" wrapText="1"/>
    </xf>
    <xf numFmtId="0" fontId="20" fillId="5" borderId="4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9" fillId="6" borderId="3" xfId="0" applyNumberFormat="1" applyFont="1" applyFill="1" applyBorder="1" applyAlignment="1" applyProtection="1">
      <alignment horizontal="left" vertical="center" wrapText="1"/>
    </xf>
    <xf numFmtId="164" fontId="6" fillId="6" borderId="4" xfId="0" applyNumberFormat="1" applyFont="1" applyFill="1" applyBorder="1" applyAlignment="1">
      <alignment horizontal="right"/>
    </xf>
    <xf numFmtId="164" fontId="6" fillId="6" borderId="3" xfId="0" applyNumberFormat="1" applyFont="1" applyFill="1" applyBorder="1" applyAlignment="1">
      <alignment horizontal="right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164" fontId="6" fillId="6" borderId="3" xfId="0" applyNumberFormat="1" applyFont="1" applyFill="1" applyBorder="1" applyAlignment="1" applyProtection="1">
      <alignment horizontal="right"/>
    </xf>
    <xf numFmtId="164" fontId="6" fillId="6" borderId="3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6" fillId="6" borderId="4" xfId="0" applyNumberFormat="1" applyFont="1" applyFill="1" applyBorder="1" applyAlignment="1" applyProtection="1">
      <alignment horizontal="right"/>
    </xf>
    <xf numFmtId="0" fontId="7" fillId="4" borderId="3" xfId="0" quotePrefix="1" applyFont="1" applyFill="1" applyBorder="1" applyAlignment="1">
      <alignment horizontal="left" vertical="center" wrapText="1"/>
    </xf>
    <xf numFmtId="164" fontId="3" fillId="4" borderId="4" xfId="0" applyNumberFormat="1" applyFont="1" applyFill="1" applyBorder="1" applyAlignment="1">
      <alignment horizontal="right"/>
    </xf>
    <xf numFmtId="164" fontId="3" fillId="4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164" fontId="6" fillId="3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164" fontId="6" fillId="2" borderId="3" xfId="0" applyNumberFormat="1" applyFont="1" applyFill="1" applyBorder="1" applyAlignment="1" applyProtection="1">
      <alignment horizontal="center" vertical="center"/>
    </xf>
    <xf numFmtId="0" fontId="22" fillId="4" borderId="3" xfId="0" quotePrefix="1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164" fontId="7" fillId="3" borderId="3" xfId="0" applyNumberFormat="1" applyFont="1" applyFill="1" applyBorder="1" applyAlignment="1">
      <alignment horizontal="right"/>
    </xf>
    <xf numFmtId="164" fontId="7" fillId="3" borderId="3" xfId="0" applyNumberFormat="1" applyFont="1" applyFill="1" applyBorder="1" applyAlignment="1" applyProtection="1">
      <alignment horizontal="center" vertical="center" wrapText="1"/>
    </xf>
    <xf numFmtId="164" fontId="6" fillId="6" borderId="4" xfId="0" applyNumberFormat="1" applyFont="1" applyFill="1" applyBorder="1" applyAlignment="1" applyProtection="1">
      <alignment horizontal="center" vertical="center"/>
    </xf>
    <xf numFmtId="164" fontId="9" fillId="4" borderId="1" xfId="0" quotePrefix="1" applyNumberFormat="1" applyFont="1" applyFill="1" applyBorder="1" applyAlignment="1">
      <alignment horizontal="right"/>
    </xf>
    <xf numFmtId="164" fontId="9" fillId="4" borderId="3" xfId="0" applyNumberFormat="1" applyFont="1" applyFill="1" applyBorder="1" applyAlignment="1" applyProtection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20" fillId="5" borderId="2" xfId="0" applyNumberFormat="1" applyFont="1" applyFill="1" applyBorder="1" applyAlignment="1" applyProtection="1">
      <alignment horizontal="left" vertical="center" wrapText="1"/>
    </xf>
    <xf numFmtId="0" fontId="20" fillId="5" borderId="4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9" fillId="5" borderId="2" xfId="0" applyNumberFormat="1" applyFont="1" applyFill="1" applyBorder="1" applyAlignment="1" applyProtection="1">
      <alignment horizontal="left" vertical="center" wrapText="1"/>
    </xf>
    <xf numFmtId="0" fontId="9" fillId="5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7" workbookViewId="0">
      <selection activeCell="F15" sqref="F15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2" t="s">
        <v>119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x14ac:dyDescent="0.25">
      <c r="A3" s="142" t="s">
        <v>15</v>
      </c>
      <c r="B3" s="142"/>
      <c r="C3" s="142"/>
      <c r="D3" s="142"/>
      <c r="E3" s="142"/>
      <c r="F3" s="142"/>
      <c r="G3" s="142"/>
      <c r="H3" s="142"/>
      <c r="I3" s="143"/>
      <c r="J3" s="143"/>
    </row>
    <row r="4" spans="1:10" ht="18" x14ac:dyDescent="0.25">
      <c r="A4" s="20"/>
      <c r="B4" s="20"/>
      <c r="C4" s="20"/>
      <c r="D4" s="20"/>
      <c r="E4" s="20"/>
      <c r="F4" s="20"/>
      <c r="G4" s="20"/>
      <c r="H4" s="20"/>
      <c r="I4" s="5"/>
      <c r="J4" s="5"/>
    </row>
    <row r="5" spans="1:10" ht="15.75" x14ac:dyDescent="0.25">
      <c r="A5" s="142" t="s">
        <v>19</v>
      </c>
      <c r="B5" s="144"/>
      <c r="C5" s="144"/>
      <c r="D5" s="144"/>
      <c r="E5" s="144"/>
      <c r="F5" s="144"/>
      <c r="G5" s="144"/>
      <c r="H5" s="144"/>
      <c r="I5" s="144"/>
      <c r="J5" s="14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23</v>
      </c>
    </row>
    <row r="7" spans="1:10" ht="25.5" x14ac:dyDescent="0.25">
      <c r="A7" s="26"/>
      <c r="B7" s="27"/>
      <c r="C7" s="27"/>
      <c r="D7" s="28"/>
      <c r="E7" s="29"/>
      <c r="F7" s="3" t="s">
        <v>122</v>
      </c>
      <c r="G7" s="3" t="s">
        <v>123</v>
      </c>
      <c r="H7" s="3" t="s">
        <v>126</v>
      </c>
      <c r="I7" s="3" t="s">
        <v>118</v>
      </c>
      <c r="J7" s="3" t="s">
        <v>127</v>
      </c>
    </row>
    <row r="8" spans="1:10" x14ac:dyDescent="0.25">
      <c r="A8" s="145" t="s">
        <v>0</v>
      </c>
      <c r="B8" s="146"/>
      <c r="C8" s="146"/>
      <c r="D8" s="146"/>
      <c r="E8" s="147"/>
      <c r="F8" s="61">
        <f>F9+F10</f>
        <v>1076550.45</v>
      </c>
      <c r="G8" s="61">
        <v>1162593.17</v>
      </c>
      <c r="H8" s="61">
        <f>H9</f>
        <v>1238410.99</v>
      </c>
      <c r="I8" s="61">
        <f>I9</f>
        <v>1249810.99</v>
      </c>
      <c r="J8" s="61">
        <f>J9</f>
        <v>1269810.99</v>
      </c>
    </row>
    <row r="9" spans="1:10" x14ac:dyDescent="0.25">
      <c r="A9" s="148" t="s">
        <v>24</v>
      </c>
      <c r="B9" s="149"/>
      <c r="C9" s="149"/>
      <c r="D9" s="149"/>
      <c r="E9" s="141"/>
      <c r="F9" s="63">
        <v>1076550.45</v>
      </c>
      <c r="G9" s="54">
        <v>1162593.17</v>
      </c>
      <c r="H9" s="54">
        <v>1238410.99</v>
      </c>
      <c r="I9" s="54">
        <v>1249810.99</v>
      </c>
      <c r="J9" s="54">
        <v>1269810.99</v>
      </c>
    </row>
    <row r="10" spans="1:10" x14ac:dyDescent="0.25">
      <c r="A10" s="150" t="s">
        <v>25</v>
      </c>
      <c r="B10" s="141"/>
      <c r="C10" s="141"/>
      <c r="D10" s="141"/>
      <c r="E10" s="141"/>
      <c r="F10" s="63"/>
      <c r="G10" s="62"/>
      <c r="H10" s="62"/>
      <c r="I10" s="62"/>
      <c r="J10" s="62"/>
    </row>
    <row r="11" spans="1:10" x14ac:dyDescent="0.25">
      <c r="A11" s="33" t="s">
        <v>1</v>
      </c>
      <c r="B11" s="36"/>
      <c r="C11" s="36"/>
      <c r="D11" s="36"/>
      <c r="E11" s="36"/>
      <c r="F11" s="61">
        <f>F12+F13</f>
        <v>1073297.77</v>
      </c>
      <c r="G11" s="61">
        <f>G12+G13</f>
        <v>1165563.17</v>
      </c>
      <c r="H11" s="61">
        <f>H12+H13</f>
        <v>1240000.99</v>
      </c>
      <c r="I11" s="61">
        <f>I12+I13</f>
        <v>1251400.99</v>
      </c>
      <c r="J11" s="61">
        <f>J12+J13</f>
        <v>1271400.99</v>
      </c>
    </row>
    <row r="12" spans="1:10" x14ac:dyDescent="0.25">
      <c r="A12" s="151" t="s">
        <v>26</v>
      </c>
      <c r="B12" s="149"/>
      <c r="C12" s="149"/>
      <c r="D12" s="149"/>
      <c r="E12" s="149"/>
      <c r="F12" s="63">
        <v>1025440.83</v>
      </c>
      <c r="G12" s="63">
        <v>1147213.17</v>
      </c>
      <c r="H12" s="63">
        <v>1223550.99</v>
      </c>
      <c r="I12" s="63">
        <v>1234950.99</v>
      </c>
      <c r="J12" s="60">
        <v>1254950.99</v>
      </c>
    </row>
    <row r="13" spans="1:10" x14ac:dyDescent="0.25">
      <c r="A13" s="140" t="s">
        <v>27</v>
      </c>
      <c r="B13" s="141"/>
      <c r="C13" s="141"/>
      <c r="D13" s="141"/>
      <c r="E13" s="141"/>
      <c r="F13" s="64">
        <v>47856.94</v>
      </c>
      <c r="G13" s="64">
        <v>18350</v>
      </c>
      <c r="H13" s="64">
        <v>16450</v>
      </c>
      <c r="I13" s="64">
        <v>16450</v>
      </c>
      <c r="J13" s="60">
        <v>16450</v>
      </c>
    </row>
    <row r="14" spans="1:10" x14ac:dyDescent="0.25">
      <c r="A14" s="152" t="s">
        <v>37</v>
      </c>
      <c r="B14" s="146"/>
      <c r="C14" s="146"/>
      <c r="D14" s="146"/>
      <c r="E14" s="146"/>
      <c r="F14" s="61">
        <f>F8-F11</f>
        <v>3252.6799999999348</v>
      </c>
      <c r="G14" s="61">
        <f>G8-G11</f>
        <v>-2970</v>
      </c>
      <c r="H14" s="61">
        <f>H8-H11</f>
        <v>-1590</v>
      </c>
      <c r="I14" s="61">
        <f>I8-I11</f>
        <v>-1590</v>
      </c>
      <c r="J14" s="61">
        <f>J8-J11</f>
        <v>-1590</v>
      </c>
    </row>
    <row r="15" spans="1:10" ht="18" x14ac:dyDescent="0.25">
      <c r="A15" s="20"/>
      <c r="B15" s="18"/>
      <c r="C15" s="18"/>
      <c r="D15" s="18"/>
      <c r="E15" s="18"/>
      <c r="F15" s="18"/>
      <c r="G15" s="18"/>
      <c r="H15" s="19"/>
      <c r="I15" s="19"/>
      <c r="J15" s="19"/>
    </row>
    <row r="16" spans="1:10" ht="15.75" x14ac:dyDescent="0.25">
      <c r="A16" s="142" t="s">
        <v>20</v>
      </c>
      <c r="B16" s="144"/>
      <c r="C16" s="144"/>
      <c r="D16" s="144"/>
      <c r="E16" s="144"/>
      <c r="F16" s="144"/>
      <c r="G16" s="144"/>
      <c r="H16" s="144"/>
      <c r="I16" s="144"/>
      <c r="J16" s="144"/>
    </row>
    <row r="17" spans="1:10" ht="18" x14ac:dyDescent="0.25">
      <c r="A17" s="20"/>
      <c r="B17" s="18"/>
      <c r="C17" s="18"/>
      <c r="D17" s="18"/>
      <c r="E17" s="18"/>
      <c r="F17" s="18"/>
      <c r="G17" s="18"/>
      <c r="H17" s="19"/>
      <c r="I17" s="19"/>
      <c r="J17" s="19"/>
    </row>
    <row r="18" spans="1:10" ht="25.5" x14ac:dyDescent="0.25">
      <c r="A18" s="26"/>
      <c r="B18" s="27"/>
      <c r="C18" s="27"/>
      <c r="D18" s="28"/>
      <c r="E18" s="29"/>
      <c r="F18" s="3" t="s">
        <v>122</v>
      </c>
      <c r="G18" s="3" t="s">
        <v>123</v>
      </c>
      <c r="H18" s="3" t="s">
        <v>126</v>
      </c>
      <c r="I18" s="3" t="s">
        <v>118</v>
      </c>
      <c r="J18" s="3" t="s">
        <v>127</v>
      </c>
    </row>
    <row r="19" spans="1:10" x14ac:dyDescent="0.25">
      <c r="A19" s="140" t="s">
        <v>28</v>
      </c>
      <c r="B19" s="141"/>
      <c r="C19" s="141"/>
      <c r="D19" s="141"/>
      <c r="E19" s="141"/>
      <c r="F19" s="38"/>
      <c r="G19" s="38"/>
      <c r="H19" s="38"/>
      <c r="I19" s="38"/>
      <c r="J19" s="37"/>
    </row>
    <row r="20" spans="1:10" x14ac:dyDescent="0.25">
      <c r="A20" s="140" t="s">
        <v>29</v>
      </c>
      <c r="B20" s="141"/>
      <c r="C20" s="141"/>
      <c r="D20" s="141"/>
      <c r="E20" s="141"/>
      <c r="F20" s="38"/>
      <c r="G20" s="38"/>
      <c r="H20" s="38"/>
      <c r="I20" s="38"/>
      <c r="J20" s="37"/>
    </row>
    <row r="21" spans="1:10" x14ac:dyDescent="0.25">
      <c r="A21" s="152" t="s">
        <v>2</v>
      </c>
      <c r="B21" s="146"/>
      <c r="C21" s="146"/>
      <c r="D21" s="146"/>
      <c r="E21" s="146"/>
      <c r="F21" s="30">
        <f>F19-F20</f>
        <v>0</v>
      </c>
      <c r="G21" s="30">
        <f t="shared" ref="G21:J21" si="0">G19-G20</f>
        <v>0</v>
      </c>
      <c r="H21" s="30">
        <f t="shared" si="0"/>
        <v>0</v>
      </c>
      <c r="I21" s="30">
        <f t="shared" si="0"/>
        <v>0</v>
      </c>
      <c r="J21" s="30">
        <f t="shared" si="0"/>
        <v>0</v>
      </c>
    </row>
    <row r="22" spans="1:10" x14ac:dyDescent="0.25">
      <c r="A22" s="152" t="s">
        <v>38</v>
      </c>
      <c r="B22" s="146"/>
      <c r="C22" s="146"/>
      <c r="D22" s="146"/>
      <c r="E22" s="146"/>
      <c r="F22" s="30" t="s">
        <v>48</v>
      </c>
      <c r="G22" s="61">
        <v>0</v>
      </c>
      <c r="H22" s="61"/>
      <c r="I22" s="61"/>
      <c r="J22" s="61"/>
    </row>
    <row r="23" spans="1:10" ht="18" x14ac:dyDescent="0.25">
      <c r="A23" s="17"/>
      <c r="B23" s="18"/>
      <c r="C23" s="18"/>
      <c r="D23" s="18"/>
      <c r="E23" s="18"/>
      <c r="F23" s="18"/>
      <c r="G23" s="18"/>
      <c r="H23" s="19"/>
      <c r="I23" s="19"/>
      <c r="J23" s="19"/>
    </row>
    <row r="24" spans="1:10" ht="15.75" x14ac:dyDescent="0.25">
      <c r="A24" s="142" t="s">
        <v>39</v>
      </c>
      <c r="B24" s="144"/>
      <c r="C24" s="144"/>
      <c r="D24" s="144"/>
      <c r="E24" s="144"/>
      <c r="F24" s="144"/>
      <c r="G24" s="144"/>
      <c r="H24" s="144"/>
      <c r="I24" s="144"/>
      <c r="J24" s="144"/>
    </row>
    <row r="25" spans="1:10" ht="15.75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25.5" x14ac:dyDescent="0.25">
      <c r="A26" s="26"/>
      <c r="B26" s="27"/>
      <c r="C26" s="27"/>
      <c r="D26" s="28"/>
      <c r="E26" s="29"/>
      <c r="F26" s="3" t="s">
        <v>122</v>
      </c>
      <c r="G26" s="3" t="s">
        <v>123</v>
      </c>
      <c r="H26" s="3" t="s">
        <v>126</v>
      </c>
      <c r="I26" s="3" t="s">
        <v>118</v>
      </c>
      <c r="J26" s="3" t="s">
        <v>127</v>
      </c>
    </row>
    <row r="27" spans="1:10" ht="15" customHeight="1" x14ac:dyDescent="0.25">
      <c r="A27" s="155" t="s">
        <v>40</v>
      </c>
      <c r="B27" s="156"/>
      <c r="C27" s="156"/>
      <c r="D27" s="156"/>
      <c r="E27" s="157"/>
      <c r="F27" s="138">
        <v>-3252.68</v>
      </c>
      <c r="G27" s="138">
        <v>2970</v>
      </c>
      <c r="H27" s="138">
        <v>1590</v>
      </c>
      <c r="I27" s="138">
        <v>1590</v>
      </c>
      <c r="J27" s="139">
        <v>1590</v>
      </c>
    </row>
    <row r="28" spans="1:10" ht="15" customHeight="1" x14ac:dyDescent="0.25">
      <c r="A28" s="152" t="s">
        <v>41</v>
      </c>
      <c r="B28" s="146"/>
      <c r="C28" s="146"/>
      <c r="D28" s="146"/>
      <c r="E28" s="146"/>
      <c r="F28" s="65">
        <v>3252.68</v>
      </c>
      <c r="G28" s="65">
        <v>-2970</v>
      </c>
      <c r="H28" s="65">
        <v>-1590</v>
      </c>
      <c r="I28" s="65">
        <v>-1590</v>
      </c>
      <c r="J28" s="66">
        <v>-1590</v>
      </c>
    </row>
    <row r="29" spans="1:10" ht="45" customHeight="1" x14ac:dyDescent="0.25">
      <c r="A29" s="145" t="s">
        <v>42</v>
      </c>
      <c r="B29" s="158"/>
      <c r="C29" s="158"/>
      <c r="D29" s="158"/>
      <c r="E29" s="159"/>
      <c r="F29" s="65" t="s">
        <v>48</v>
      </c>
      <c r="G29" s="65" t="s">
        <v>48</v>
      </c>
      <c r="H29" s="65" t="s">
        <v>48</v>
      </c>
      <c r="I29" s="65" t="s">
        <v>48</v>
      </c>
      <c r="J29" s="66" t="s">
        <v>48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160" t="s">
        <v>36</v>
      </c>
      <c r="B31" s="160"/>
      <c r="C31" s="160"/>
      <c r="D31" s="160"/>
      <c r="E31" s="160"/>
      <c r="F31" s="160"/>
      <c r="G31" s="160"/>
      <c r="H31" s="160"/>
      <c r="I31" s="160"/>
      <c r="J31" s="160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50" t="s">
        <v>122</v>
      </c>
      <c r="G33" s="50" t="s">
        <v>123</v>
      </c>
      <c r="H33" s="50" t="s">
        <v>126</v>
      </c>
      <c r="I33" s="50" t="s">
        <v>118</v>
      </c>
      <c r="J33" s="50" t="s">
        <v>127</v>
      </c>
    </row>
    <row r="34" spans="1:10" x14ac:dyDescent="0.25">
      <c r="A34" s="155" t="s">
        <v>40</v>
      </c>
      <c r="B34" s="156"/>
      <c r="C34" s="156"/>
      <c r="D34" s="156"/>
      <c r="E34" s="157"/>
      <c r="F34" s="39">
        <v>0</v>
      </c>
      <c r="G34" s="39">
        <f>F37</f>
        <v>0</v>
      </c>
      <c r="H34" s="39">
        <f>G37</f>
        <v>0</v>
      </c>
      <c r="I34" s="39">
        <f>H37</f>
        <v>0</v>
      </c>
      <c r="J34" s="40">
        <f>I37</f>
        <v>0</v>
      </c>
    </row>
    <row r="35" spans="1:10" ht="28.5" customHeight="1" x14ac:dyDescent="0.25">
      <c r="A35" s="155" t="s">
        <v>43</v>
      </c>
      <c r="B35" s="156"/>
      <c r="C35" s="156"/>
      <c r="D35" s="156"/>
      <c r="E35" s="157"/>
      <c r="F35" s="39">
        <v>0</v>
      </c>
      <c r="G35" s="39">
        <v>0</v>
      </c>
      <c r="H35" s="39">
        <v>0</v>
      </c>
      <c r="I35" s="39">
        <v>0</v>
      </c>
      <c r="J35" s="40">
        <v>0</v>
      </c>
    </row>
    <row r="36" spans="1:10" x14ac:dyDescent="0.25">
      <c r="A36" s="155" t="s">
        <v>44</v>
      </c>
      <c r="B36" s="161"/>
      <c r="C36" s="161"/>
      <c r="D36" s="161"/>
      <c r="E36" s="162"/>
      <c r="F36" s="39">
        <v>0</v>
      </c>
      <c r="G36" s="39">
        <v>0</v>
      </c>
      <c r="H36" s="39">
        <v>0</v>
      </c>
      <c r="I36" s="39">
        <v>0</v>
      </c>
      <c r="J36" s="40">
        <v>0</v>
      </c>
    </row>
    <row r="37" spans="1:10" ht="15" customHeight="1" x14ac:dyDescent="0.25">
      <c r="A37" s="152" t="s">
        <v>41</v>
      </c>
      <c r="B37" s="146"/>
      <c r="C37" s="146"/>
      <c r="D37" s="146"/>
      <c r="E37" s="146"/>
      <c r="F37" s="31">
        <f>F34-F35+F36</f>
        <v>0</v>
      </c>
      <c r="G37" s="31">
        <f t="shared" ref="G37:J37" si="1">G34-G35+G36</f>
        <v>0</v>
      </c>
      <c r="H37" s="31">
        <f t="shared" si="1"/>
        <v>0</v>
      </c>
      <c r="I37" s="31">
        <f t="shared" si="1"/>
        <v>0</v>
      </c>
      <c r="J37" s="51">
        <f t="shared" si="1"/>
        <v>0</v>
      </c>
    </row>
    <row r="38" spans="1:10" ht="17.25" customHeight="1" x14ac:dyDescent="0.25"/>
    <row r="39" spans="1:10" x14ac:dyDescent="0.25">
      <c r="A39" s="153"/>
      <c r="B39" s="154"/>
      <c r="C39" s="154"/>
      <c r="D39" s="154"/>
      <c r="E39" s="154"/>
      <c r="F39" s="154"/>
      <c r="G39" s="154"/>
      <c r="H39" s="154"/>
      <c r="I39" s="154"/>
      <c r="J39" s="154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topLeftCell="A4" workbookViewId="0">
      <selection activeCell="H25" sqref="H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2" t="s">
        <v>121</v>
      </c>
      <c r="B1" s="142"/>
      <c r="C1" s="142"/>
      <c r="D1" s="142"/>
      <c r="E1" s="142"/>
      <c r="F1" s="142"/>
      <c r="G1" s="142"/>
      <c r="H1" s="14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2" t="s">
        <v>15</v>
      </c>
      <c r="B3" s="142"/>
      <c r="C3" s="142"/>
      <c r="D3" s="142"/>
      <c r="E3" s="142"/>
      <c r="F3" s="142"/>
      <c r="G3" s="142"/>
      <c r="H3" s="14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2" t="s">
        <v>4</v>
      </c>
      <c r="B5" s="142"/>
      <c r="C5" s="142"/>
      <c r="D5" s="142"/>
      <c r="E5" s="142"/>
      <c r="F5" s="142"/>
      <c r="G5" s="142"/>
      <c r="H5" s="14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42" t="s">
        <v>30</v>
      </c>
      <c r="B7" s="142"/>
      <c r="C7" s="142"/>
      <c r="D7" s="142"/>
      <c r="E7" s="142"/>
      <c r="F7" s="142"/>
      <c r="G7" s="142"/>
      <c r="H7" s="142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6" t="s">
        <v>5</v>
      </c>
      <c r="B9" s="15" t="s">
        <v>6</v>
      </c>
      <c r="C9" s="15" t="s">
        <v>3</v>
      </c>
      <c r="D9" s="15" t="s">
        <v>122</v>
      </c>
      <c r="E9" s="16" t="s">
        <v>123</v>
      </c>
      <c r="F9" s="16" t="s">
        <v>124</v>
      </c>
      <c r="G9" s="16" t="s">
        <v>117</v>
      </c>
      <c r="H9" s="16" t="s">
        <v>125</v>
      </c>
    </row>
    <row r="10" spans="1:8" x14ac:dyDescent="0.25">
      <c r="A10" s="103"/>
      <c r="B10" s="104"/>
      <c r="C10" s="105" t="s">
        <v>0</v>
      </c>
      <c r="D10" s="137">
        <f>D11</f>
        <v>1076248.05</v>
      </c>
      <c r="E10" s="106">
        <f>SUM(E12+E13+E14+E15)</f>
        <v>1162593.17</v>
      </c>
      <c r="F10" s="106">
        <f>SUM(F12+F13+F14+F15)</f>
        <v>1238410.99</v>
      </c>
      <c r="G10" s="106">
        <f>SUM(G12+G13+G14+G15)</f>
        <v>1249810.99</v>
      </c>
      <c r="H10" s="107">
        <f>SUM(H12:H15)</f>
        <v>1269810.99</v>
      </c>
    </row>
    <row r="11" spans="1:8" ht="15.75" customHeight="1" x14ac:dyDescent="0.25">
      <c r="A11" s="8">
        <v>6</v>
      </c>
      <c r="B11" s="8"/>
      <c r="C11" s="8" t="s">
        <v>7</v>
      </c>
      <c r="D11" s="56">
        <f>D12+D13+D14+D15</f>
        <v>1076248.05</v>
      </c>
      <c r="E11" s="57">
        <v>1162593.17</v>
      </c>
      <c r="F11" s="59">
        <f>SUM(F12+F13+F14+F15)</f>
        <v>1238410.99</v>
      </c>
      <c r="G11" s="59">
        <f>SUM(G12+G13+G14+G15)</f>
        <v>1249810.99</v>
      </c>
      <c r="H11" s="59">
        <f>SUM(H12+H13+H14+H15)</f>
        <v>1269810.99</v>
      </c>
    </row>
    <row r="12" spans="1:8" ht="38.25" x14ac:dyDescent="0.25">
      <c r="A12" s="8"/>
      <c r="B12" s="13">
        <v>63</v>
      </c>
      <c r="C12" s="13" t="s">
        <v>21</v>
      </c>
      <c r="D12" s="53">
        <v>962730.43</v>
      </c>
      <c r="E12" s="54">
        <v>1101720</v>
      </c>
      <c r="F12" s="54">
        <v>1179030</v>
      </c>
      <c r="G12" s="54">
        <v>1190430</v>
      </c>
      <c r="H12" s="54">
        <v>1210430</v>
      </c>
    </row>
    <row r="13" spans="1:8" x14ac:dyDescent="0.25">
      <c r="A13" s="8"/>
      <c r="B13" s="9">
        <v>65</v>
      </c>
      <c r="C13" s="9" t="s">
        <v>68</v>
      </c>
      <c r="D13" s="53"/>
      <c r="E13" s="54">
        <v>590</v>
      </c>
      <c r="F13" s="54">
        <v>100</v>
      </c>
      <c r="G13" s="54">
        <v>100</v>
      </c>
      <c r="H13" s="54">
        <v>100</v>
      </c>
    </row>
    <row r="14" spans="1:8" x14ac:dyDescent="0.25">
      <c r="A14" s="9"/>
      <c r="B14" s="9">
        <v>66</v>
      </c>
      <c r="C14" s="9" t="s">
        <v>69</v>
      </c>
      <c r="D14" s="53">
        <v>110</v>
      </c>
      <c r="E14" s="54">
        <v>500</v>
      </c>
      <c r="F14" s="54">
        <v>350</v>
      </c>
      <c r="G14" s="54">
        <v>350</v>
      </c>
      <c r="H14" s="54">
        <v>350</v>
      </c>
    </row>
    <row r="15" spans="1:8" ht="38.25" x14ac:dyDescent="0.25">
      <c r="A15" s="9"/>
      <c r="B15" s="9">
        <v>67</v>
      </c>
      <c r="C15" s="13" t="s">
        <v>22</v>
      </c>
      <c r="D15" s="53">
        <v>113407.62</v>
      </c>
      <c r="E15" s="54">
        <v>59783.17</v>
      </c>
      <c r="F15" s="54">
        <v>58930.99</v>
      </c>
      <c r="G15" s="54">
        <v>58930.99</v>
      </c>
      <c r="H15" s="54">
        <v>58930.99</v>
      </c>
    </row>
    <row r="18" spans="1:8" ht="15.75" x14ac:dyDescent="0.25">
      <c r="A18" s="142" t="s">
        <v>31</v>
      </c>
      <c r="B18" s="163"/>
      <c r="C18" s="163"/>
      <c r="D18" s="163"/>
      <c r="E18" s="163"/>
      <c r="F18" s="163"/>
      <c r="G18" s="163"/>
      <c r="H18" s="163"/>
    </row>
    <row r="19" spans="1:8" ht="18" x14ac:dyDescent="0.25">
      <c r="A19" s="4"/>
      <c r="B19" s="4"/>
      <c r="C19" s="4"/>
      <c r="D19" s="4"/>
      <c r="E19" s="4"/>
      <c r="F19" s="4"/>
      <c r="G19" s="5"/>
      <c r="H19" s="5"/>
    </row>
    <row r="20" spans="1:8" ht="25.5" x14ac:dyDescent="0.25">
      <c r="A20" s="16" t="s">
        <v>5</v>
      </c>
      <c r="B20" s="15" t="s">
        <v>6</v>
      </c>
      <c r="C20" s="15" t="s">
        <v>8</v>
      </c>
      <c r="D20" s="15" t="s">
        <v>122</v>
      </c>
      <c r="E20" s="16" t="s">
        <v>116</v>
      </c>
      <c r="F20" s="16" t="s">
        <v>124</v>
      </c>
      <c r="G20" s="16" t="s">
        <v>117</v>
      </c>
      <c r="H20" s="16" t="s">
        <v>125</v>
      </c>
    </row>
    <row r="21" spans="1:8" x14ac:dyDescent="0.25">
      <c r="A21" s="103"/>
      <c r="B21" s="104"/>
      <c r="C21" s="105" t="s">
        <v>1</v>
      </c>
      <c r="D21" s="113">
        <f>D22+D28</f>
        <v>1073297.77</v>
      </c>
      <c r="E21" s="106">
        <f>SUM(E22+E28)</f>
        <v>1165563.17</v>
      </c>
      <c r="F21" s="106">
        <f>SUM(F22+F28)</f>
        <v>1240000.99</v>
      </c>
      <c r="G21" s="106">
        <f>SUM(G22+G28)</f>
        <v>1251400.99</v>
      </c>
      <c r="H21" s="106">
        <f>SUM(H22+H28)</f>
        <v>1271400.99</v>
      </c>
    </row>
    <row r="22" spans="1:8" ht="15.75" customHeight="1" x14ac:dyDescent="0.25">
      <c r="A22" s="8">
        <v>3</v>
      </c>
      <c r="B22" s="8"/>
      <c r="C22" s="8" t="s">
        <v>9</v>
      </c>
      <c r="D22" s="56">
        <f>D23+D24+D25+D26</f>
        <v>1025440.83</v>
      </c>
      <c r="E22" s="57">
        <f>SUM(E23:E26)</f>
        <v>1147213.17</v>
      </c>
      <c r="F22" s="57">
        <f>SUM(F23:F26)</f>
        <v>1223550.99</v>
      </c>
      <c r="G22" s="57">
        <f>SUM(G23:G26)</f>
        <v>1234950.99</v>
      </c>
      <c r="H22" s="57">
        <f>SUM(H23:H26)</f>
        <v>1254950.99</v>
      </c>
    </row>
    <row r="23" spans="1:8" ht="15.75" customHeight="1" x14ac:dyDescent="0.25">
      <c r="A23" s="8"/>
      <c r="B23" s="13">
        <v>31</v>
      </c>
      <c r="C23" s="13" t="s">
        <v>10</v>
      </c>
      <c r="D23" s="53">
        <v>878195.11</v>
      </c>
      <c r="E23" s="54">
        <v>977180</v>
      </c>
      <c r="F23" s="54">
        <v>1064180</v>
      </c>
      <c r="G23" s="54">
        <v>1075380</v>
      </c>
      <c r="H23" s="54">
        <v>1095180</v>
      </c>
    </row>
    <row r="24" spans="1:8" x14ac:dyDescent="0.25">
      <c r="A24" s="9"/>
      <c r="B24" s="9">
        <v>32</v>
      </c>
      <c r="C24" s="9" t="s">
        <v>18</v>
      </c>
      <c r="D24" s="53">
        <v>141797.75</v>
      </c>
      <c r="E24" s="54">
        <v>153683.17000000001</v>
      </c>
      <c r="F24" s="54">
        <v>153370.99</v>
      </c>
      <c r="G24" s="54">
        <v>153570.99</v>
      </c>
      <c r="H24" s="54">
        <v>153770.99</v>
      </c>
    </row>
    <row r="25" spans="1:8" x14ac:dyDescent="0.25">
      <c r="A25" s="9"/>
      <c r="B25" s="9">
        <v>37</v>
      </c>
      <c r="C25" s="9" t="s">
        <v>70</v>
      </c>
      <c r="D25" s="53">
        <v>5137.1499999999996</v>
      </c>
      <c r="E25" s="54">
        <v>16000</v>
      </c>
      <c r="F25" s="54">
        <v>6000</v>
      </c>
      <c r="G25" s="54">
        <v>6000</v>
      </c>
      <c r="H25" s="54">
        <v>6000</v>
      </c>
    </row>
    <row r="26" spans="1:8" x14ac:dyDescent="0.25">
      <c r="A26" s="9"/>
      <c r="B26" s="9">
        <v>38</v>
      </c>
      <c r="C26" s="9" t="s">
        <v>71</v>
      </c>
      <c r="D26" s="53">
        <v>310.82</v>
      </c>
      <c r="E26" s="54">
        <v>350</v>
      </c>
      <c r="F26" s="54">
        <v>0</v>
      </c>
      <c r="G26" s="54" t="s">
        <v>48</v>
      </c>
      <c r="H26" s="54" t="s">
        <v>48</v>
      </c>
    </row>
    <row r="27" spans="1:8" x14ac:dyDescent="0.25">
      <c r="A27" s="9"/>
      <c r="B27" s="23" t="s">
        <v>48</v>
      </c>
      <c r="C27" s="10"/>
      <c r="D27" s="53"/>
      <c r="E27" s="54"/>
      <c r="F27" s="54"/>
      <c r="H27" s="54"/>
    </row>
    <row r="28" spans="1:8" ht="25.5" x14ac:dyDescent="0.25">
      <c r="A28" s="11">
        <v>4</v>
      </c>
      <c r="B28" s="12"/>
      <c r="C28" s="21" t="s">
        <v>11</v>
      </c>
      <c r="D28" s="56">
        <f>D29+D30</f>
        <v>47856.94</v>
      </c>
      <c r="E28" s="57">
        <v>18350</v>
      </c>
      <c r="F28" s="57">
        <v>16450</v>
      </c>
      <c r="G28" s="57">
        <v>16450</v>
      </c>
      <c r="H28" s="57">
        <v>16450</v>
      </c>
    </row>
    <row r="29" spans="1:8" ht="25.5" x14ac:dyDescent="0.25">
      <c r="A29" s="13"/>
      <c r="B29" s="13">
        <v>42</v>
      </c>
      <c r="C29" s="22" t="s">
        <v>72</v>
      </c>
      <c r="D29" s="53">
        <v>14763.44</v>
      </c>
      <c r="E29" s="54">
        <v>18350</v>
      </c>
      <c r="F29" s="54">
        <v>16450</v>
      </c>
      <c r="G29" s="54">
        <v>16450</v>
      </c>
      <c r="H29" s="58">
        <v>16450</v>
      </c>
    </row>
    <row r="30" spans="1:8" ht="25.5" x14ac:dyDescent="0.25">
      <c r="A30" s="13"/>
      <c r="B30" s="13">
        <v>45</v>
      </c>
      <c r="C30" s="22" t="s">
        <v>129</v>
      </c>
      <c r="D30" s="53">
        <v>33093.5</v>
      </c>
      <c r="E30" s="54">
        <v>0</v>
      </c>
      <c r="F30" s="54" t="s">
        <v>48</v>
      </c>
      <c r="G30" s="54" t="s">
        <v>48</v>
      </c>
      <c r="H30" s="55" t="s">
        <v>48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8"/>
  <sheetViews>
    <sheetView topLeftCell="A4" workbookViewId="0">
      <selection activeCell="B46" sqref="B4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42" t="s">
        <v>137</v>
      </c>
      <c r="B1" s="142"/>
      <c r="C1" s="142"/>
      <c r="D1" s="142"/>
      <c r="E1" s="142"/>
      <c r="F1" s="142"/>
    </row>
    <row r="2" spans="1:6" ht="18" customHeight="1" x14ac:dyDescent="0.25">
      <c r="A2" s="20"/>
      <c r="B2" s="20"/>
      <c r="C2" s="20"/>
      <c r="D2" s="20"/>
      <c r="E2" s="20"/>
      <c r="F2" s="20"/>
    </row>
    <row r="3" spans="1:6" ht="15.75" customHeight="1" x14ac:dyDescent="0.25">
      <c r="A3" s="142" t="s">
        <v>15</v>
      </c>
      <c r="B3" s="142"/>
      <c r="C3" s="142"/>
      <c r="D3" s="142"/>
      <c r="E3" s="142"/>
      <c r="F3" s="142"/>
    </row>
    <row r="4" spans="1:6" ht="18" x14ac:dyDescent="0.25">
      <c r="B4" s="20"/>
      <c r="C4" s="20"/>
      <c r="D4" s="20"/>
      <c r="E4" s="5"/>
      <c r="F4" s="5"/>
    </row>
    <row r="5" spans="1:6" ht="18" customHeight="1" x14ac:dyDescent="0.25">
      <c r="A5" s="142" t="s">
        <v>4</v>
      </c>
      <c r="B5" s="142"/>
      <c r="C5" s="142"/>
      <c r="D5" s="142"/>
      <c r="E5" s="142"/>
      <c r="F5" s="142"/>
    </row>
    <row r="6" spans="1:6" ht="18" x14ac:dyDescent="0.25">
      <c r="A6" s="20"/>
      <c r="B6" s="20"/>
      <c r="C6" s="20"/>
      <c r="D6" s="20"/>
      <c r="E6" s="5"/>
      <c r="F6" s="5"/>
    </row>
    <row r="7" spans="1:6" ht="15.75" customHeight="1" x14ac:dyDescent="0.25">
      <c r="A7" s="142" t="s">
        <v>32</v>
      </c>
      <c r="B7" s="142"/>
      <c r="C7" s="142"/>
      <c r="D7" s="142"/>
      <c r="E7" s="142"/>
      <c r="F7" s="142"/>
    </row>
    <row r="8" spans="1:6" ht="18" x14ac:dyDescent="0.25">
      <c r="A8" s="20"/>
      <c r="B8" s="20"/>
      <c r="C8" s="20"/>
      <c r="D8" s="20"/>
      <c r="E8" s="5"/>
      <c r="F8" s="5"/>
    </row>
    <row r="9" spans="1:6" ht="25.5" x14ac:dyDescent="0.25">
      <c r="A9" s="16" t="s">
        <v>33</v>
      </c>
      <c r="B9" s="15" t="s">
        <v>122</v>
      </c>
      <c r="C9" s="16" t="s">
        <v>123</v>
      </c>
      <c r="D9" s="16" t="s">
        <v>124</v>
      </c>
      <c r="E9" s="16" t="s">
        <v>117</v>
      </c>
      <c r="F9" s="16" t="s">
        <v>125</v>
      </c>
    </row>
    <row r="10" spans="1:6" x14ac:dyDescent="0.25">
      <c r="A10" s="100" t="s">
        <v>34</v>
      </c>
      <c r="B10" s="101">
        <f>SUM(B11:B22)</f>
        <v>1076248.0499999998</v>
      </c>
      <c r="C10" s="102">
        <f>SUM(C11:C22)</f>
        <v>1162593.17</v>
      </c>
      <c r="D10" s="102">
        <f>SUM(D11:D22)</f>
        <v>1238410.99</v>
      </c>
      <c r="E10" s="102">
        <f>SUM(E11:E22)</f>
        <v>1249810.99</v>
      </c>
      <c r="F10" s="102">
        <f>SUM(F11:F22)</f>
        <v>1269810.99</v>
      </c>
    </row>
    <row r="11" spans="1:6" x14ac:dyDescent="0.25">
      <c r="A11" s="13" t="s">
        <v>130</v>
      </c>
      <c r="B11" s="53">
        <v>33580.74</v>
      </c>
      <c r="C11" s="54"/>
      <c r="D11" s="54"/>
      <c r="E11" s="54"/>
      <c r="F11" s="54"/>
    </row>
    <row r="12" spans="1:6" x14ac:dyDescent="0.25">
      <c r="A12" s="13" t="s">
        <v>131</v>
      </c>
      <c r="B12" s="53">
        <v>2898</v>
      </c>
      <c r="C12" s="54"/>
      <c r="D12" s="54"/>
      <c r="E12" s="54"/>
      <c r="F12" s="54"/>
    </row>
    <row r="13" spans="1:6" x14ac:dyDescent="0.25">
      <c r="A13" s="13" t="s">
        <v>53</v>
      </c>
      <c r="B13" s="53">
        <v>0</v>
      </c>
      <c r="C13" s="54">
        <v>590</v>
      </c>
      <c r="D13" s="54">
        <v>100</v>
      </c>
      <c r="E13" s="54">
        <v>100</v>
      </c>
      <c r="F13" s="54">
        <v>100</v>
      </c>
    </row>
    <row r="14" spans="1:6" x14ac:dyDescent="0.25">
      <c r="A14" s="52" t="s">
        <v>50</v>
      </c>
      <c r="B14" s="53">
        <v>76928.88</v>
      </c>
      <c r="C14" s="54">
        <v>59783.17</v>
      </c>
      <c r="D14" s="54">
        <v>58930.99</v>
      </c>
      <c r="E14" s="54">
        <v>58930.99</v>
      </c>
      <c r="F14" s="54">
        <v>58930.99</v>
      </c>
    </row>
    <row r="15" spans="1:6" x14ac:dyDescent="0.25">
      <c r="A15" s="52" t="s">
        <v>51</v>
      </c>
      <c r="B15" s="53">
        <v>180</v>
      </c>
      <c r="C15" s="54">
        <v>2870</v>
      </c>
      <c r="D15" s="54">
        <v>180</v>
      </c>
      <c r="E15" s="54">
        <v>180</v>
      </c>
      <c r="F15" s="54">
        <v>180</v>
      </c>
    </row>
    <row r="16" spans="1:6" x14ac:dyDescent="0.25">
      <c r="A16" s="52" t="s">
        <v>52</v>
      </c>
      <c r="B16" s="53">
        <v>11970.96</v>
      </c>
      <c r="C16" s="54">
        <v>16450</v>
      </c>
      <c r="D16" s="54">
        <v>16450</v>
      </c>
      <c r="E16" s="54">
        <v>16450</v>
      </c>
      <c r="F16" s="54">
        <v>16450</v>
      </c>
    </row>
    <row r="17" spans="1:6" x14ac:dyDescent="0.25">
      <c r="A17" s="52" t="s">
        <v>54</v>
      </c>
      <c r="B17" s="53">
        <v>907502.48</v>
      </c>
      <c r="C17" s="54">
        <v>1023200</v>
      </c>
      <c r="D17" s="54">
        <v>1112600</v>
      </c>
      <c r="E17" s="54">
        <v>1124000</v>
      </c>
      <c r="F17" s="54">
        <v>1144000</v>
      </c>
    </row>
    <row r="18" spans="1:6" x14ac:dyDescent="0.25">
      <c r="A18" s="52" t="s">
        <v>55</v>
      </c>
      <c r="B18" s="53">
        <v>34423.519999999997</v>
      </c>
      <c r="C18" s="54">
        <v>38200</v>
      </c>
      <c r="D18" s="54">
        <v>40000</v>
      </c>
      <c r="E18" s="54">
        <v>40000</v>
      </c>
      <c r="F18" s="54">
        <v>40000</v>
      </c>
    </row>
    <row r="19" spans="1:6" x14ac:dyDescent="0.25">
      <c r="A19" s="52" t="s">
        <v>56</v>
      </c>
      <c r="B19" s="53">
        <v>310.82</v>
      </c>
      <c r="C19" s="54">
        <v>350</v>
      </c>
      <c r="D19" s="54" t="s">
        <v>48</v>
      </c>
      <c r="E19" s="54"/>
      <c r="F19" s="54"/>
    </row>
    <row r="20" spans="1:6" x14ac:dyDescent="0.25">
      <c r="A20" s="52" t="s">
        <v>57</v>
      </c>
      <c r="B20" s="53">
        <v>5637.15</v>
      </c>
      <c r="C20" s="54">
        <v>20650</v>
      </c>
      <c r="D20" s="54">
        <v>9800</v>
      </c>
      <c r="E20" s="54">
        <v>9800</v>
      </c>
      <c r="F20" s="54">
        <v>9800</v>
      </c>
    </row>
    <row r="21" spans="1:6" x14ac:dyDescent="0.25">
      <c r="A21" s="52" t="s">
        <v>132</v>
      </c>
      <c r="B21" s="53">
        <v>2705.5</v>
      </c>
      <c r="C21" s="54"/>
      <c r="D21" s="54"/>
      <c r="E21" s="54"/>
      <c r="F21" s="54"/>
    </row>
    <row r="22" spans="1:6" ht="15.75" customHeight="1" x14ac:dyDescent="0.25">
      <c r="A22" s="52" t="s">
        <v>58</v>
      </c>
      <c r="B22" s="53">
        <v>110</v>
      </c>
      <c r="C22" s="54">
        <v>500</v>
      </c>
      <c r="D22" s="54">
        <v>350</v>
      </c>
      <c r="E22" s="54">
        <v>350</v>
      </c>
      <c r="F22" s="54">
        <v>350</v>
      </c>
    </row>
    <row r="23" spans="1:6" ht="15.75" customHeight="1" x14ac:dyDescent="0.25">
      <c r="A23" s="114" t="s">
        <v>49</v>
      </c>
      <c r="B23" s="115">
        <v>12051.85</v>
      </c>
      <c r="C23" s="116">
        <v>2970</v>
      </c>
      <c r="D23" s="116">
        <v>1590</v>
      </c>
      <c r="E23" s="116">
        <v>1590</v>
      </c>
      <c r="F23" s="116">
        <v>1590</v>
      </c>
    </row>
    <row r="24" spans="1:6" x14ac:dyDescent="0.25">
      <c r="A24" s="132" t="s">
        <v>141</v>
      </c>
      <c r="B24" s="133">
        <v>1088602.3</v>
      </c>
      <c r="C24" s="134">
        <f>C10+C23</f>
        <v>1165563.17</v>
      </c>
      <c r="D24" s="134">
        <f>D10+D23</f>
        <v>1240000.99</v>
      </c>
      <c r="E24" s="134">
        <f>E10+E23</f>
        <v>1251400.99</v>
      </c>
      <c r="F24" s="134">
        <f>F10+F23</f>
        <v>1271400.99</v>
      </c>
    </row>
    <row r="25" spans="1:6" x14ac:dyDescent="0.25">
      <c r="A25" s="100" t="s">
        <v>35</v>
      </c>
      <c r="B25" s="101">
        <f>B26+B32+B35+B38+B43+B49+B53+B56</f>
        <v>1073297.77</v>
      </c>
      <c r="C25" s="102">
        <f>SUM(C26+C32+C35+C38+C43+C49+C56)</f>
        <v>1165563.17</v>
      </c>
      <c r="D25" s="102">
        <f>D26++D32+D35+D38+D43+D49+D56</f>
        <v>1240000.99</v>
      </c>
      <c r="E25" s="102">
        <f>E26+H28+E32+E35+E38+E43+E49+E56</f>
        <v>1251400.99</v>
      </c>
      <c r="F25" s="102">
        <f>F26+F32+F35+F38+F43+F49+F53+F56</f>
        <v>1271400.99</v>
      </c>
    </row>
    <row r="26" spans="1:6" ht="15.75" customHeight="1" x14ac:dyDescent="0.25">
      <c r="A26" s="8" t="s">
        <v>130</v>
      </c>
      <c r="B26" s="56">
        <f>B27+B28+B29+B30</f>
        <v>31427.72</v>
      </c>
      <c r="C26" s="57"/>
      <c r="D26" s="57"/>
      <c r="E26" s="57"/>
      <c r="F26" s="57"/>
    </row>
    <row r="27" spans="1:6" ht="15.75" customHeight="1" x14ac:dyDescent="0.25">
      <c r="A27" s="13" t="s">
        <v>134</v>
      </c>
      <c r="B27" s="53">
        <v>2595.88</v>
      </c>
      <c r="C27" s="54"/>
      <c r="D27" s="54"/>
      <c r="E27" s="54"/>
      <c r="F27" s="54"/>
    </row>
    <row r="28" spans="1:6" ht="15.75" customHeight="1" x14ac:dyDescent="0.25">
      <c r="A28" s="13" t="s">
        <v>59</v>
      </c>
      <c r="B28" s="53">
        <v>2717.15</v>
      </c>
      <c r="C28" s="54"/>
      <c r="D28" s="54"/>
      <c r="E28" s="54"/>
      <c r="F28" s="54"/>
    </row>
    <row r="29" spans="1:6" ht="15.75" customHeight="1" x14ac:dyDescent="0.25">
      <c r="A29" s="13" t="s">
        <v>65</v>
      </c>
      <c r="B29" s="53">
        <v>3250</v>
      </c>
      <c r="C29" s="54"/>
      <c r="D29" s="54"/>
      <c r="E29" s="54"/>
      <c r="F29" s="54"/>
    </row>
    <row r="30" spans="1:6" ht="15.75" customHeight="1" x14ac:dyDescent="0.25">
      <c r="A30" s="13" t="s">
        <v>135</v>
      </c>
      <c r="B30" s="53">
        <v>22864.69</v>
      </c>
      <c r="C30" s="54"/>
      <c r="D30" s="54"/>
      <c r="E30" s="54"/>
      <c r="F30" s="54"/>
    </row>
    <row r="31" spans="1:6" ht="15.75" customHeight="1" x14ac:dyDescent="0.25">
      <c r="A31" s="13"/>
      <c r="B31" s="53"/>
      <c r="C31" s="54"/>
      <c r="D31" s="54"/>
      <c r="E31" s="54"/>
      <c r="F31" s="54"/>
    </row>
    <row r="32" spans="1:6" ht="15.75" customHeight="1" x14ac:dyDescent="0.25">
      <c r="A32" s="8" t="s">
        <v>67</v>
      </c>
      <c r="B32" s="56">
        <v>0</v>
      </c>
      <c r="C32" s="57">
        <v>590</v>
      </c>
      <c r="D32" s="57">
        <v>100</v>
      </c>
      <c r="E32" s="57">
        <v>100</v>
      </c>
      <c r="F32" s="57">
        <v>100</v>
      </c>
    </row>
    <row r="33" spans="1:6" x14ac:dyDescent="0.25">
      <c r="A33" s="13" t="s">
        <v>59</v>
      </c>
      <c r="B33" s="53">
        <v>0</v>
      </c>
      <c r="C33" s="54">
        <v>590</v>
      </c>
      <c r="D33" s="54">
        <v>100</v>
      </c>
      <c r="E33" s="54">
        <v>100</v>
      </c>
      <c r="F33" s="54">
        <v>100</v>
      </c>
    </row>
    <row r="34" spans="1:6" x14ac:dyDescent="0.25">
      <c r="A34" s="8"/>
      <c r="B34" s="53"/>
      <c r="C34" s="54"/>
      <c r="D34" s="54"/>
      <c r="E34" s="54"/>
      <c r="F34" s="54"/>
    </row>
    <row r="35" spans="1:6" x14ac:dyDescent="0.25">
      <c r="A35" s="8" t="s">
        <v>60</v>
      </c>
      <c r="B35" s="56">
        <v>758.55</v>
      </c>
      <c r="C35" s="57">
        <v>2970</v>
      </c>
      <c r="D35" s="57">
        <v>1590</v>
      </c>
      <c r="E35" s="57">
        <v>1590</v>
      </c>
      <c r="F35" s="57">
        <v>1590</v>
      </c>
    </row>
    <row r="36" spans="1:6" x14ac:dyDescent="0.25">
      <c r="A36" s="13" t="s">
        <v>59</v>
      </c>
      <c r="B36" s="53">
        <v>758.55</v>
      </c>
      <c r="C36" s="54">
        <v>2970</v>
      </c>
      <c r="D36" s="54">
        <v>1590</v>
      </c>
      <c r="E36" s="54">
        <v>1590</v>
      </c>
      <c r="F36" s="54">
        <v>1590</v>
      </c>
    </row>
    <row r="37" spans="1:6" x14ac:dyDescent="0.25">
      <c r="A37" s="8"/>
      <c r="B37" s="53"/>
      <c r="C37" s="54"/>
      <c r="D37" s="54"/>
      <c r="E37" s="54"/>
      <c r="F37" s="54"/>
    </row>
    <row r="38" spans="1:6" x14ac:dyDescent="0.25">
      <c r="A38" s="8" t="s">
        <v>61</v>
      </c>
      <c r="B38" s="56">
        <f>B39+B40+B41</f>
        <v>77509.67</v>
      </c>
      <c r="C38" s="57">
        <v>59783.17</v>
      </c>
      <c r="D38" s="57">
        <v>58930.99</v>
      </c>
      <c r="E38" s="57">
        <v>58930.99</v>
      </c>
      <c r="F38" s="57">
        <v>58930.99</v>
      </c>
    </row>
    <row r="39" spans="1:6" x14ac:dyDescent="0.25">
      <c r="A39" s="13" t="s">
        <v>59</v>
      </c>
      <c r="B39" s="53">
        <v>66269.990000000005</v>
      </c>
      <c r="C39" s="54">
        <v>59783.17</v>
      </c>
      <c r="D39" s="54">
        <v>58930.99</v>
      </c>
      <c r="E39" s="54">
        <v>58930.99</v>
      </c>
      <c r="F39" s="54">
        <v>58930.99</v>
      </c>
    </row>
    <row r="40" spans="1:6" x14ac:dyDescent="0.25">
      <c r="A40" s="13" t="s">
        <v>147</v>
      </c>
      <c r="B40" s="53">
        <v>1010.87</v>
      </c>
      <c r="C40" s="54"/>
      <c r="D40" s="54"/>
      <c r="E40" s="54"/>
      <c r="F40" s="54"/>
    </row>
    <row r="41" spans="1:6" x14ac:dyDescent="0.25">
      <c r="A41" s="13" t="s">
        <v>148</v>
      </c>
      <c r="B41" s="53">
        <v>10228.81</v>
      </c>
      <c r="C41" s="54"/>
      <c r="D41" s="54"/>
      <c r="E41" s="54"/>
      <c r="F41" s="54"/>
    </row>
    <row r="42" spans="1:6" x14ac:dyDescent="0.25">
      <c r="A42" s="8"/>
      <c r="B42" s="53"/>
      <c r="C42" s="54"/>
      <c r="D42" s="54"/>
      <c r="E42" s="54"/>
      <c r="F42" s="54"/>
    </row>
    <row r="43" spans="1:6" x14ac:dyDescent="0.25">
      <c r="A43" s="8" t="s">
        <v>63</v>
      </c>
      <c r="B43" s="56">
        <f>B44+B45+B46+B47</f>
        <v>955241.27999999991</v>
      </c>
      <c r="C43" s="57">
        <f>SUM(C44:C47)</f>
        <v>1081070</v>
      </c>
      <c r="D43" s="57">
        <f>SUM(D44:D47)</f>
        <v>1169230</v>
      </c>
      <c r="E43" s="57">
        <f>SUM(E44:E47)</f>
        <v>1180630</v>
      </c>
      <c r="F43" s="57">
        <f>SUM(F44:F47)</f>
        <v>1200630</v>
      </c>
    </row>
    <row r="44" spans="1:6" x14ac:dyDescent="0.25">
      <c r="A44" s="13" t="s">
        <v>62</v>
      </c>
      <c r="B44" s="53">
        <v>872893.73</v>
      </c>
      <c r="C44" s="54">
        <v>977180</v>
      </c>
      <c r="D44" s="54">
        <v>1064180</v>
      </c>
      <c r="E44" s="54">
        <v>1075380</v>
      </c>
      <c r="F44" s="54">
        <v>1095180</v>
      </c>
    </row>
    <row r="45" spans="1:6" x14ac:dyDescent="0.25">
      <c r="A45" s="13" t="s">
        <v>59</v>
      </c>
      <c r="B45" s="53">
        <v>70065.77</v>
      </c>
      <c r="C45" s="54">
        <v>85190</v>
      </c>
      <c r="D45" s="54">
        <v>88600</v>
      </c>
      <c r="E45" s="54">
        <v>88800</v>
      </c>
      <c r="F45" s="54">
        <v>89000</v>
      </c>
    </row>
    <row r="46" spans="1:6" x14ac:dyDescent="0.25">
      <c r="A46" s="13" t="s">
        <v>64</v>
      </c>
      <c r="B46" s="53">
        <v>310.82</v>
      </c>
      <c r="C46" s="54">
        <v>350</v>
      </c>
      <c r="D46" s="54">
        <v>0</v>
      </c>
      <c r="E46" s="54">
        <v>0</v>
      </c>
      <c r="F46" s="54" t="s">
        <v>48</v>
      </c>
    </row>
    <row r="47" spans="1:6" x14ac:dyDescent="0.25">
      <c r="A47" s="13" t="s">
        <v>65</v>
      </c>
      <c r="B47" s="53">
        <v>11970.96</v>
      </c>
      <c r="C47" s="54">
        <v>18350</v>
      </c>
      <c r="D47" s="54">
        <v>16450</v>
      </c>
      <c r="E47" s="54">
        <v>16450</v>
      </c>
      <c r="F47" s="54">
        <v>16450</v>
      </c>
    </row>
    <row r="48" spans="1:6" x14ac:dyDescent="0.25">
      <c r="A48" s="8"/>
      <c r="B48" s="53"/>
      <c r="C48" s="54"/>
      <c r="D48" s="54"/>
      <c r="E48" s="54"/>
      <c r="F48" s="54"/>
    </row>
    <row r="49" spans="1:6" x14ac:dyDescent="0.25">
      <c r="A49" s="8" t="s">
        <v>66</v>
      </c>
      <c r="B49" s="56">
        <v>5604.99</v>
      </c>
      <c r="C49" s="57">
        <v>20650</v>
      </c>
      <c r="D49" s="57">
        <v>9800</v>
      </c>
      <c r="E49" s="57">
        <v>9800</v>
      </c>
      <c r="F49" s="57">
        <v>9800</v>
      </c>
    </row>
    <row r="50" spans="1:6" x14ac:dyDescent="0.25">
      <c r="A50" s="13" t="s">
        <v>59</v>
      </c>
      <c r="B50" s="53">
        <v>467.84</v>
      </c>
      <c r="C50" s="54">
        <v>4650</v>
      </c>
      <c r="D50" s="54">
        <v>3800</v>
      </c>
      <c r="E50" s="54">
        <v>3800</v>
      </c>
      <c r="F50" s="54">
        <v>3800</v>
      </c>
    </row>
    <row r="51" spans="1:6" x14ac:dyDescent="0.25">
      <c r="A51" s="13" t="s">
        <v>120</v>
      </c>
      <c r="B51" s="53">
        <v>5137.1499999999996</v>
      </c>
      <c r="C51" s="54">
        <v>16000</v>
      </c>
      <c r="D51" s="54">
        <v>6000</v>
      </c>
      <c r="E51" s="54">
        <v>6000</v>
      </c>
      <c r="F51" s="54">
        <v>6000</v>
      </c>
    </row>
    <row r="52" spans="1:6" x14ac:dyDescent="0.25">
      <c r="A52" s="13"/>
      <c r="B52" s="53"/>
      <c r="C52" s="54"/>
      <c r="D52" s="54"/>
      <c r="E52" s="54"/>
      <c r="F52" s="54"/>
    </row>
    <row r="53" spans="1:6" x14ac:dyDescent="0.25">
      <c r="A53" s="8" t="s">
        <v>133</v>
      </c>
      <c r="B53" s="56">
        <v>2705.5</v>
      </c>
      <c r="C53" s="54"/>
      <c r="D53" s="54"/>
      <c r="E53" s="54"/>
      <c r="F53" s="54"/>
    </row>
    <row r="54" spans="1:6" x14ac:dyDescent="0.25">
      <c r="A54" s="13" t="s">
        <v>134</v>
      </c>
      <c r="B54" s="53">
        <v>2705.5</v>
      </c>
      <c r="C54" s="54"/>
      <c r="D54" s="54"/>
      <c r="E54" s="54"/>
      <c r="F54" s="54"/>
    </row>
    <row r="55" spans="1:6" x14ac:dyDescent="0.25">
      <c r="A55" s="13"/>
      <c r="B55" s="53"/>
      <c r="C55" s="54"/>
      <c r="D55" s="54"/>
      <c r="E55" s="54"/>
      <c r="F55" s="54"/>
    </row>
    <row r="56" spans="1:6" x14ac:dyDescent="0.25">
      <c r="A56" s="23" t="s">
        <v>58</v>
      </c>
      <c r="B56" s="56">
        <v>50.06</v>
      </c>
      <c r="C56" s="57">
        <v>500</v>
      </c>
      <c r="D56" s="57">
        <v>350</v>
      </c>
      <c r="E56" s="57">
        <v>350</v>
      </c>
      <c r="F56" s="59">
        <v>350</v>
      </c>
    </row>
    <row r="57" spans="1:6" x14ac:dyDescent="0.25">
      <c r="A57" s="13" t="s">
        <v>59</v>
      </c>
      <c r="B57" s="53">
        <v>50.06</v>
      </c>
      <c r="C57" s="54">
        <v>500</v>
      </c>
      <c r="D57" s="54">
        <v>350</v>
      </c>
      <c r="E57" s="54">
        <v>350</v>
      </c>
      <c r="F57" s="58">
        <v>350</v>
      </c>
    </row>
    <row r="58" spans="1:6" x14ac:dyDescent="0.25">
      <c r="A58" s="10"/>
      <c r="B58" s="53"/>
      <c r="C58" s="54"/>
      <c r="D58" s="54"/>
      <c r="E58" s="54"/>
      <c r="F58" s="55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F11" sqref="F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42" t="s">
        <v>128</v>
      </c>
      <c r="B1" s="142"/>
      <c r="C1" s="142"/>
      <c r="D1" s="142"/>
      <c r="E1" s="142"/>
      <c r="F1" s="14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42" t="s">
        <v>15</v>
      </c>
      <c r="B3" s="142"/>
      <c r="C3" s="142"/>
      <c r="D3" s="142"/>
      <c r="E3" s="143"/>
      <c r="F3" s="14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42" t="s">
        <v>4</v>
      </c>
      <c r="B5" s="144"/>
      <c r="C5" s="144"/>
      <c r="D5" s="144"/>
      <c r="E5" s="144"/>
      <c r="F5" s="14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42" t="s">
        <v>12</v>
      </c>
      <c r="B7" s="163"/>
      <c r="C7" s="163"/>
      <c r="D7" s="163"/>
      <c r="E7" s="163"/>
      <c r="F7" s="16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33</v>
      </c>
      <c r="B9" s="15" t="s">
        <v>122</v>
      </c>
      <c r="C9" s="16" t="s">
        <v>116</v>
      </c>
      <c r="D9" s="16" t="s">
        <v>124</v>
      </c>
      <c r="E9" s="16" t="s">
        <v>117</v>
      </c>
      <c r="F9" s="16" t="s">
        <v>125</v>
      </c>
    </row>
    <row r="10" spans="1:6" ht="15.75" customHeight="1" x14ac:dyDescent="0.25">
      <c r="A10" s="8" t="s">
        <v>13</v>
      </c>
      <c r="B10" s="53">
        <v>1073297.77</v>
      </c>
      <c r="C10" s="54">
        <v>1165563.17</v>
      </c>
      <c r="D10" s="54">
        <v>1240000.99</v>
      </c>
      <c r="E10" s="54">
        <f>E11</f>
        <v>1251400.99</v>
      </c>
      <c r="F10" s="54">
        <f>F11</f>
        <v>1271400.99</v>
      </c>
    </row>
    <row r="11" spans="1:6" ht="15.75" customHeight="1" x14ac:dyDescent="0.25">
      <c r="A11" s="8" t="s">
        <v>45</v>
      </c>
      <c r="B11" s="53">
        <v>1073297.77</v>
      </c>
      <c r="C11" s="54">
        <v>1165563.17</v>
      </c>
      <c r="D11" s="54">
        <v>1240000.99</v>
      </c>
      <c r="E11" s="54">
        <v>1251400.99</v>
      </c>
      <c r="F11" s="54">
        <v>1271400.99</v>
      </c>
    </row>
    <row r="12" spans="1:6" x14ac:dyDescent="0.25">
      <c r="A12" s="52" t="s">
        <v>46</v>
      </c>
      <c r="B12" s="53">
        <v>1012700.23</v>
      </c>
      <c r="C12" s="54">
        <v>1127363.17</v>
      </c>
      <c r="D12" s="54">
        <v>1179700.99</v>
      </c>
      <c r="E12" s="54">
        <f>E11-E13</f>
        <v>1191100.99</v>
      </c>
      <c r="F12" s="54">
        <f>F11-F13</f>
        <v>1211100.99</v>
      </c>
    </row>
    <row r="13" spans="1:6" x14ac:dyDescent="0.25">
      <c r="A13" s="14" t="s">
        <v>47</v>
      </c>
      <c r="B13" s="53">
        <v>60597.54</v>
      </c>
      <c r="C13" s="54">
        <v>38200</v>
      </c>
      <c r="D13" s="54">
        <v>60300</v>
      </c>
      <c r="E13" s="54">
        <v>60300</v>
      </c>
      <c r="F13" s="54">
        <v>60300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17"/>
  <sheetViews>
    <sheetView topLeftCell="A85" workbookViewId="0">
      <selection activeCell="F32" sqref="F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0" ht="42" customHeight="1" x14ac:dyDescent="0.25">
      <c r="A1" s="142" t="s">
        <v>136</v>
      </c>
      <c r="B1" s="142"/>
      <c r="C1" s="142"/>
      <c r="D1" s="142"/>
      <c r="E1" s="142"/>
      <c r="F1" s="142"/>
      <c r="G1" s="142"/>
      <c r="H1" s="142"/>
      <c r="I1" s="14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42" t="s">
        <v>14</v>
      </c>
      <c r="B3" s="144"/>
      <c r="C3" s="144"/>
      <c r="D3" s="144"/>
      <c r="E3" s="144"/>
      <c r="F3" s="144"/>
      <c r="G3" s="144"/>
      <c r="H3" s="144"/>
      <c r="I3" s="144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84" t="s">
        <v>16</v>
      </c>
      <c r="B5" s="185"/>
      <c r="C5" s="186"/>
      <c r="D5" s="15" t="s">
        <v>17</v>
      </c>
      <c r="E5" s="15" t="s">
        <v>122</v>
      </c>
      <c r="F5" s="16" t="s">
        <v>116</v>
      </c>
      <c r="G5" s="16" t="s">
        <v>124</v>
      </c>
      <c r="H5" s="16" t="s">
        <v>117</v>
      </c>
      <c r="I5" s="16" t="s">
        <v>125</v>
      </c>
    </row>
    <row r="6" spans="1:10" x14ac:dyDescent="0.25">
      <c r="A6" s="181" t="s">
        <v>73</v>
      </c>
      <c r="B6" s="182"/>
      <c r="C6" s="183"/>
      <c r="D6" s="88" t="s">
        <v>74</v>
      </c>
      <c r="E6" s="89">
        <f>SUM(E7+E12+E23)</f>
        <v>1007876.84</v>
      </c>
      <c r="F6" s="89">
        <f>SUM(F7+F12+F23)</f>
        <v>1082983.17</v>
      </c>
      <c r="G6" s="89">
        <f>SUM(G7+G12+G23)</f>
        <v>1171530.99</v>
      </c>
      <c r="H6" s="89">
        <f>SUM(H7+H12+H23)</f>
        <v>1182930.99</v>
      </c>
      <c r="I6" s="89">
        <f>SUM(I7+I12+I23)</f>
        <v>1202930.99</v>
      </c>
    </row>
    <row r="7" spans="1:10" x14ac:dyDescent="0.25">
      <c r="A7" s="170" t="s">
        <v>75</v>
      </c>
      <c r="B7" s="171"/>
      <c r="C7" s="172"/>
      <c r="D7" s="25" t="s">
        <v>76</v>
      </c>
      <c r="E7" s="56">
        <v>62452.32</v>
      </c>
      <c r="F7" s="57">
        <v>59783.17</v>
      </c>
      <c r="G7" s="57">
        <v>58930.99</v>
      </c>
      <c r="H7" s="54">
        <v>58930.99</v>
      </c>
      <c r="I7" s="54">
        <v>58930.99</v>
      </c>
    </row>
    <row r="8" spans="1:10" ht="25.5" x14ac:dyDescent="0.25">
      <c r="A8" s="170" t="s">
        <v>77</v>
      </c>
      <c r="B8" s="171"/>
      <c r="C8" s="172"/>
      <c r="D8" s="71" t="s">
        <v>78</v>
      </c>
      <c r="E8" s="56">
        <v>62452.32</v>
      </c>
      <c r="F8" s="54">
        <v>59783.17</v>
      </c>
      <c r="G8" s="54">
        <v>58930.99</v>
      </c>
      <c r="H8" s="54">
        <v>58930.99</v>
      </c>
      <c r="I8" s="54">
        <v>58930.99</v>
      </c>
    </row>
    <row r="9" spans="1:10" x14ac:dyDescent="0.25">
      <c r="A9" s="173">
        <v>3</v>
      </c>
      <c r="B9" s="174"/>
      <c r="C9" s="175"/>
      <c r="D9" s="24" t="s">
        <v>9</v>
      </c>
      <c r="E9" s="53">
        <v>62452.32</v>
      </c>
      <c r="F9" s="54">
        <v>59783.17</v>
      </c>
      <c r="G9" s="54">
        <v>58930.99</v>
      </c>
      <c r="H9" s="54">
        <v>58930.99</v>
      </c>
      <c r="I9" s="54">
        <v>58930.99</v>
      </c>
    </row>
    <row r="10" spans="1:10" x14ac:dyDescent="0.25">
      <c r="A10" s="164">
        <v>32</v>
      </c>
      <c r="B10" s="165"/>
      <c r="C10" s="166"/>
      <c r="D10" s="24" t="s">
        <v>18</v>
      </c>
      <c r="E10" s="53">
        <v>62452.32</v>
      </c>
      <c r="F10" s="54">
        <v>59783.17</v>
      </c>
      <c r="G10" s="54">
        <v>58930.99</v>
      </c>
      <c r="H10" s="54">
        <v>58930.99</v>
      </c>
      <c r="I10" s="54">
        <v>58930.99</v>
      </c>
    </row>
    <row r="11" spans="1:10" x14ac:dyDescent="0.25">
      <c r="A11" s="68"/>
      <c r="B11" s="69"/>
      <c r="C11" s="70"/>
      <c r="D11" s="67"/>
      <c r="E11" s="53"/>
      <c r="F11" s="54"/>
      <c r="G11" s="54"/>
      <c r="H11" s="54"/>
      <c r="I11" s="58"/>
    </row>
    <row r="12" spans="1:10" ht="15" customHeight="1" x14ac:dyDescent="0.25">
      <c r="A12" s="167" t="s">
        <v>81</v>
      </c>
      <c r="B12" s="168"/>
      <c r="C12" s="169"/>
      <c r="D12" s="83" t="s">
        <v>79</v>
      </c>
      <c r="E12" s="121">
        <f>E13+E20</f>
        <v>37922.04</v>
      </c>
      <c r="F12" s="61"/>
      <c r="G12" s="61"/>
      <c r="H12" s="61"/>
      <c r="I12" s="77"/>
    </row>
    <row r="13" spans="1:10" ht="15" customHeight="1" x14ac:dyDescent="0.25">
      <c r="A13" s="170" t="s">
        <v>77</v>
      </c>
      <c r="B13" s="171"/>
      <c r="C13" s="172"/>
      <c r="D13" s="71" t="s">
        <v>88</v>
      </c>
      <c r="E13" s="56">
        <v>15057.35</v>
      </c>
      <c r="F13" s="57"/>
      <c r="G13" s="57"/>
      <c r="H13" s="57"/>
      <c r="I13" s="59"/>
    </row>
    <row r="14" spans="1:10" x14ac:dyDescent="0.25">
      <c r="A14" s="173">
        <v>3</v>
      </c>
      <c r="B14" s="174"/>
      <c r="C14" s="175"/>
      <c r="D14" s="67" t="s">
        <v>9</v>
      </c>
      <c r="E14" s="53">
        <v>15057.35</v>
      </c>
      <c r="F14" s="54"/>
      <c r="G14" s="54"/>
      <c r="H14" s="54"/>
      <c r="I14" s="58"/>
    </row>
    <row r="15" spans="1:10" x14ac:dyDescent="0.25">
      <c r="A15" s="164">
        <v>32</v>
      </c>
      <c r="B15" s="165"/>
      <c r="C15" s="166"/>
      <c r="D15" s="67" t="s">
        <v>18</v>
      </c>
      <c r="E15" s="53">
        <v>3817.67</v>
      </c>
      <c r="F15" s="54"/>
      <c r="G15" s="54"/>
      <c r="H15" s="54"/>
      <c r="I15" s="58"/>
      <c r="J15" s="84"/>
    </row>
    <row r="16" spans="1:10" x14ac:dyDescent="0.25">
      <c r="A16" s="173">
        <v>4</v>
      </c>
      <c r="B16" s="174"/>
      <c r="C16" s="175"/>
      <c r="D16" s="67" t="s">
        <v>80</v>
      </c>
      <c r="E16" s="53">
        <f>E17+E18</f>
        <v>11239.68</v>
      </c>
      <c r="F16" s="54"/>
      <c r="G16" s="54"/>
      <c r="H16" s="54"/>
      <c r="I16" s="58"/>
    </row>
    <row r="17" spans="1:9" x14ac:dyDescent="0.25">
      <c r="A17" s="164">
        <v>42</v>
      </c>
      <c r="B17" s="165"/>
      <c r="C17" s="166"/>
      <c r="D17" s="67" t="s">
        <v>80</v>
      </c>
      <c r="E17" s="53">
        <v>1010.87</v>
      </c>
      <c r="F17" s="54"/>
      <c r="G17" s="54"/>
      <c r="H17" s="54"/>
      <c r="I17" s="58"/>
    </row>
    <row r="18" spans="1:9" x14ac:dyDescent="0.25">
      <c r="A18" s="109">
        <v>45</v>
      </c>
      <c r="B18" s="110"/>
      <c r="C18" s="111"/>
      <c r="D18" s="112" t="s">
        <v>138</v>
      </c>
      <c r="E18" s="53">
        <v>10228.81</v>
      </c>
      <c r="F18" s="54"/>
      <c r="G18" s="54"/>
      <c r="H18" s="54"/>
      <c r="I18" s="58"/>
    </row>
    <row r="19" spans="1:9" x14ac:dyDescent="0.25">
      <c r="A19" s="109"/>
      <c r="B19" s="110"/>
      <c r="C19" s="111"/>
      <c r="D19" s="112"/>
      <c r="E19" s="53"/>
      <c r="F19" s="54"/>
      <c r="G19" s="54"/>
      <c r="H19" s="54"/>
      <c r="I19" s="58"/>
    </row>
    <row r="20" spans="1:9" x14ac:dyDescent="0.25">
      <c r="A20" s="170" t="s">
        <v>91</v>
      </c>
      <c r="B20" s="171"/>
      <c r="C20" s="172"/>
      <c r="D20" s="108" t="s">
        <v>92</v>
      </c>
      <c r="E20" s="56">
        <v>22864.69</v>
      </c>
      <c r="F20" s="54"/>
      <c r="G20" s="54"/>
      <c r="H20" s="54"/>
      <c r="I20" s="58"/>
    </row>
    <row r="21" spans="1:9" x14ac:dyDescent="0.25">
      <c r="A21" s="173">
        <v>4</v>
      </c>
      <c r="B21" s="174"/>
      <c r="C21" s="175"/>
      <c r="D21" s="112" t="s">
        <v>80</v>
      </c>
      <c r="E21" s="53">
        <v>22864.69</v>
      </c>
      <c r="F21" s="54"/>
      <c r="G21" s="54"/>
      <c r="H21" s="54"/>
      <c r="I21" s="58"/>
    </row>
    <row r="22" spans="1:9" x14ac:dyDescent="0.25">
      <c r="A22" s="109">
        <v>45</v>
      </c>
      <c r="B22" s="110"/>
      <c r="C22" s="111"/>
      <c r="D22" s="112" t="s">
        <v>138</v>
      </c>
      <c r="E22" s="53">
        <v>22864.69</v>
      </c>
      <c r="F22" s="54"/>
      <c r="G22" s="54"/>
      <c r="H22" s="54"/>
      <c r="I22" s="58"/>
    </row>
    <row r="23" spans="1:9" ht="15" customHeight="1" x14ac:dyDescent="0.25">
      <c r="A23" s="145" t="s">
        <v>82</v>
      </c>
      <c r="B23" s="158"/>
      <c r="C23" s="159"/>
      <c r="D23" s="82" t="s">
        <v>83</v>
      </c>
      <c r="E23" s="85">
        <v>907502.48</v>
      </c>
      <c r="F23" s="86">
        <v>1023200</v>
      </c>
      <c r="G23" s="86">
        <f>G25</f>
        <v>1112600</v>
      </c>
      <c r="H23" s="86">
        <f>H24</f>
        <v>1124000</v>
      </c>
      <c r="I23" s="87">
        <f>I24</f>
        <v>1144000</v>
      </c>
    </row>
    <row r="24" spans="1:9" x14ac:dyDescent="0.25">
      <c r="A24" s="170" t="s">
        <v>84</v>
      </c>
      <c r="B24" s="171"/>
      <c r="C24" s="172"/>
      <c r="D24" s="71" t="s">
        <v>85</v>
      </c>
      <c r="E24" s="53">
        <v>907502.48</v>
      </c>
      <c r="F24" s="54">
        <v>1023200</v>
      </c>
      <c r="G24" s="54">
        <v>1112600</v>
      </c>
      <c r="H24" s="54">
        <v>1124000</v>
      </c>
      <c r="I24" s="58">
        <v>1144000</v>
      </c>
    </row>
    <row r="25" spans="1:9" x14ac:dyDescent="0.25">
      <c r="A25" s="173">
        <v>3</v>
      </c>
      <c r="B25" s="174"/>
      <c r="C25" s="175"/>
      <c r="D25" s="67" t="s">
        <v>9</v>
      </c>
      <c r="E25" s="53">
        <v>907502.48</v>
      </c>
      <c r="F25" s="54">
        <v>1023200</v>
      </c>
      <c r="G25" s="54">
        <v>1112600</v>
      </c>
      <c r="H25" s="54">
        <v>1124000</v>
      </c>
      <c r="I25" s="58">
        <v>1144000</v>
      </c>
    </row>
    <row r="26" spans="1:9" x14ac:dyDescent="0.25">
      <c r="A26" s="164">
        <v>31</v>
      </c>
      <c r="B26" s="165"/>
      <c r="C26" s="166"/>
      <c r="D26" s="67" t="s">
        <v>10</v>
      </c>
      <c r="E26" s="53">
        <v>872420.75</v>
      </c>
      <c r="F26" s="54">
        <v>977000</v>
      </c>
      <c r="G26" s="54">
        <v>1064000</v>
      </c>
      <c r="H26" s="54">
        <v>1075200</v>
      </c>
      <c r="I26" s="58">
        <v>1095000</v>
      </c>
    </row>
    <row r="27" spans="1:9" x14ac:dyDescent="0.25">
      <c r="A27" s="164">
        <v>32</v>
      </c>
      <c r="B27" s="165"/>
      <c r="C27" s="166"/>
      <c r="D27" s="67" t="s">
        <v>18</v>
      </c>
      <c r="E27" s="53">
        <v>35081.730000000003</v>
      </c>
      <c r="F27" s="54">
        <v>46200</v>
      </c>
      <c r="G27" s="54">
        <v>48600</v>
      </c>
      <c r="H27" s="54">
        <v>48800</v>
      </c>
      <c r="I27" s="58">
        <v>49000</v>
      </c>
    </row>
    <row r="28" spans="1:9" x14ac:dyDescent="0.25">
      <c r="A28" s="68"/>
      <c r="B28" s="69"/>
      <c r="C28" s="70"/>
      <c r="D28" s="67"/>
      <c r="E28" s="53"/>
      <c r="F28" s="54"/>
      <c r="G28" s="54"/>
      <c r="H28" s="54"/>
      <c r="I28" s="58"/>
    </row>
    <row r="29" spans="1:9" ht="25.5" x14ac:dyDescent="0.25">
      <c r="A29" s="176" t="s">
        <v>86</v>
      </c>
      <c r="B29" s="179"/>
      <c r="C29" s="180"/>
      <c r="D29" s="90" t="s">
        <v>87</v>
      </c>
      <c r="E29" s="92">
        <f>SUM(E30+E37+E62+E71+E76+E81+E86+E91+E96+E101)</f>
        <v>65420.929999999993</v>
      </c>
      <c r="F29" s="92">
        <f>SUM(F30+F37+F62+F71+F76+F91+F96)</f>
        <v>82580</v>
      </c>
      <c r="G29" s="92">
        <f>SUM(G30+G37+G62+G76+G91+G96)</f>
        <v>68470</v>
      </c>
      <c r="H29" s="92">
        <f>SUM(H30+H37+H62+H76+H91+H96)</f>
        <v>68470</v>
      </c>
      <c r="I29" s="93">
        <f>SUM(I30+I37+I62+I71+I76+I81+I86+I91+I96)</f>
        <v>68470</v>
      </c>
    </row>
    <row r="30" spans="1:9" x14ac:dyDescent="0.25">
      <c r="A30" s="167" t="s">
        <v>89</v>
      </c>
      <c r="B30" s="168"/>
      <c r="C30" s="169"/>
      <c r="D30" s="83" t="s">
        <v>90</v>
      </c>
      <c r="E30" s="75">
        <v>5049.99</v>
      </c>
      <c r="F30" s="61"/>
      <c r="G30" s="61"/>
      <c r="H30" s="61"/>
      <c r="I30" s="94"/>
    </row>
    <row r="31" spans="1:9" x14ac:dyDescent="0.25">
      <c r="A31" s="170" t="s">
        <v>91</v>
      </c>
      <c r="B31" s="171"/>
      <c r="C31" s="172"/>
      <c r="D31" s="71" t="s">
        <v>92</v>
      </c>
      <c r="E31" s="53">
        <v>5049.99</v>
      </c>
      <c r="F31" s="54"/>
      <c r="G31" s="54"/>
      <c r="H31" s="54"/>
      <c r="I31" s="72"/>
    </row>
    <row r="32" spans="1:9" x14ac:dyDescent="0.25">
      <c r="A32" s="173">
        <v>3</v>
      </c>
      <c r="B32" s="174"/>
      <c r="C32" s="175"/>
      <c r="D32" s="67" t="s">
        <v>9</v>
      </c>
      <c r="E32" s="53">
        <v>1799.99</v>
      </c>
      <c r="F32" s="54"/>
      <c r="G32" s="54"/>
      <c r="H32" s="54"/>
      <c r="I32" s="73"/>
    </row>
    <row r="33" spans="1:9" x14ac:dyDescent="0.25">
      <c r="A33" s="164">
        <v>32</v>
      </c>
      <c r="B33" s="165"/>
      <c r="C33" s="166"/>
      <c r="D33" s="67" t="s">
        <v>18</v>
      </c>
      <c r="E33" s="53">
        <v>1799.99</v>
      </c>
      <c r="F33" s="54"/>
      <c r="G33" s="54"/>
      <c r="H33" s="54"/>
      <c r="I33" s="73"/>
    </row>
    <row r="34" spans="1:9" x14ac:dyDescent="0.25">
      <c r="A34" s="173">
        <v>4</v>
      </c>
      <c r="B34" s="174"/>
      <c r="C34" s="175"/>
      <c r="D34" s="117" t="s">
        <v>80</v>
      </c>
      <c r="E34" s="53">
        <f>E35</f>
        <v>3250</v>
      </c>
      <c r="F34" s="54"/>
      <c r="G34" s="54"/>
      <c r="H34" s="54"/>
      <c r="I34" s="73"/>
    </row>
    <row r="35" spans="1:9" x14ac:dyDescent="0.25">
      <c r="A35" s="164">
        <v>42</v>
      </c>
      <c r="B35" s="165"/>
      <c r="C35" s="166"/>
      <c r="D35" s="117" t="s">
        <v>80</v>
      </c>
      <c r="E35" s="53">
        <v>3250</v>
      </c>
      <c r="F35" s="54"/>
      <c r="G35" s="54"/>
      <c r="H35" s="54"/>
      <c r="I35" s="73"/>
    </row>
    <row r="36" spans="1:9" x14ac:dyDescent="0.25">
      <c r="A36" s="118"/>
      <c r="B36" s="119"/>
      <c r="C36" s="120"/>
      <c r="D36" s="117"/>
      <c r="E36" s="53"/>
      <c r="F36" s="54"/>
      <c r="G36" s="54"/>
      <c r="H36" s="54"/>
      <c r="I36" s="73"/>
    </row>
    <row r="37" spans="1:9" ht="25.5" x14ac:dyDescent="0.25">
      <c r="A37" s="167" t="s">
        <v>93</v>
      </c>
      <c r="B37" s="168"/>
      <c r="C37" s="169"/>
      <c r="D37" s="83" t="s">
        <v>94</v>
      </c>
      <c r="E37" s="75">
        <f>E38+E42+E46+E53+E58</f>
        <v>6286.55</v>
      </c>
      <c r="F37" s="61">
        <f>SUM(F38+F42+F46+F53+F58)</f>
        <v>26580</v>
      </c>
      <c r="G37" s="61">
        <f>SUM(G38+G42+G46+G53+G58)</f>
        <v>11700</v>
      </c>
      <c r="H37" s="61">
        <f>SUM(H38+H42+H46+H53+H58)</f>
        <v>11700</v>
      </c>
      <c r="I37" s="94">
        <f>SUM(I38+I42+I46+I53+I58)</f>
        <v>11700</v>
      </c>
    </row>
    <row r="38" spans="1:9" x14ac:dyDescent="0.25">
      <c r="A38" s="170" t="s">
        <v>95</v>
      </c>
      <c r="B38" s="171"/>
      <c r="C38" s="172"/>
      <c r="D38" s="71" t="s">
        <v>68</v>
      </c>
      <c r="E38" s="56"/>
      <c r="F38" s="57">
        <v>490</v>
      </c>
      <c r="G38" s="57">
        <v>100</v>
      </c>
      <c r="H38" s="54">
        <v>100</v>
      </c>
      <c r="I38" s="54">
        <v>100</v>
      </c>
    </row>
    <row r="39" spans="1:9" ht="15" customHeight="1" x14ac:dyDescent="0.25">
      <c r="A39" s="173">
        <v>3</v>
      </c>
      <c r="B39" s="174"/>
      <c r="C39" s="175"/>
      <c r="D39" s="67" t="s">
        <v>9</v>
      </c>
      <c r="E39" s="53"/>
      <c r="F39" s="54">
        <v>490</v>
      </c>
      <c r="G39" s="54">
        <v>100</v>
      </c>
      <c r="H39" s="54">
        <v>100</v>
      </c>
      <c r="I39" s="54">
        <v>100</v>
      </c>
    </row>
    <row r="40" spans="1:9" ht="15" customHeight="1" x14ac:dyDescent="0.25">
      <c r="A40" s="164">
        <v>32</v>
      </c>
      <c r="B40" s="165"/>
      <c r="C40" s="166"/>
      <c r="D40" s="67" t="s">
        <v>18</v>
      </c>
      <c r="E40" s="53"/>
      <c r="F40" s="54">
        <v>490</v>
      </c>
      <c r="G40" s="54">
        <v>100</v>
      </c>
      <c r="H40" s="54">
        <v>100</v>
      </c>
      <c r="I40" s="72">
        <v>100</v>
      </c>
    </row>
    <row r="41" spans="1:9" x14ac:dyDescent="0.25">
      <c r="A41" s="68"/>
      <c r="B41" s="69"/>
      <c r="C41" s="70"/>
      <c r="D41" s="67"/>
      <c r="E41" s="53"/>
      <c r="F41" s="54"/>
      <c r="G41" s="54"/>
      <c r="H41" s="54"/>
      <c r="I41" s="73"/>
    </row>
    <row r="42" spans="1:9" x14ac:dyDescent="0.25">
      <c r="A42" s="170" t="s">
        <v>96</v>
      </c>
      <c r="B42" s="171"/>
      <c r="C42" s="172"/>
      <c r="D42" s="71" t="s">
        <v>97</v>
      </c>
      <c r="E42" s="56">
        <v>211.5</v>
      </c>
      <c r="F42" s="57">
        <v>1620</v>
      </c>
      <c r="G42" s="57">
        <v>820</v>
      </c>
      <c r="H42" s="57">
        <v>820</v>
      </c>
      <c r="I42" s="57">
        <v>820</v>
      </c>
    </row>
    <row r="43" spans="1:9" x14ac:dyDescent="0.25">
      <c r="A43" s="173">
        <v>3</v>
      </c>
      <c r="B43" s="174"/>
      <c r="C43" s="175"/>
      <c r="D43" s="67" t="s">
        <v>9</v>
      </c>
      <c r="E43" s="53">
        <v>211.5</v>
      </c>
      <c r="F43" s="54">
        <v>1620</v>
      </c>
      <c r="G43" s="54">
        <v>820</v>
      </c>
      <c r="H43" s="54">
        <v>820</v>
      </c>
      <c r="I43" s="54">
        <v>820</v>
      </c>
    </row>
    <row r="44" spans="1:9" x14ac:dyDescent="0.25">
      <c r="A44" s="164">
        <v>32</v>
      </c>
      <c r="B44" s="165"/>
      <c r="C44" s="166"/>
      <c r="D44" s="67" t="s">
        <v>18</v>
      </c>
      <c r="E44" s="53">
        <v>211.5</v>
      </c>
      <c r="F44" s="54">
        <v>1620</v>
      </c>
      <c r="G44" s="54">
        <v>820</v>
      </c>
      <c r="H44" s="54">
        <v>820</v>
      </c>
      <c r="I44" s="54">
        <v>820</v>
      </c>
    </row>
    <row r="45" spans="1:9" x14ac:dyDescent="0.25">
      <c r="A45" s="68"/>
      <c r="B45" s="69"/>
      <c r="C45" s="70"/>
      <c r="D45" s="67"/>
      <c r="E45" s="53"/>
      <c r="F45" s="54"/>
      <c r="G45" s="54"/>
      <c r="H45" s="54"/>
      <c r="I45" s="73"/>
    </row>
    <row r="46" spans="1:9" x14ac:dyDescent="0.25">
      <c r="A46" s="170" t="s">
        <v>84</v>
      </c>
      <c r="B46" s="171"/>
      <c r="C46" s="172"/>
      <c r="D46" s="71" t="s">
        <v>85</v>
      </c>
      <c r="E46" s="56">
        <v>420</v>
      </c>
      <c r="F46" s="57">
        <v>3320</v>
      </c>
      <c r="G46" s="57">
        <f>G47+G50</f>
        <v>630</v>
      </c>
      <c r="H46" s="57">
        <f>H47+H50</f>
        <v>630</v>
      </c>
      <c r="I46" s="57">
        <f>I47+I50</f>
        <v>630</v>
      </c>
    </row>
    <row r="47" spans="1:9" x14ac:dyDescent="0.25">
      <c r="A47" s="173">
        <v>3</v>
      </c>
      <c r="B47" s="174"/>
      <c r="C47" s="175"/>
      <c r="D47" s="67" t="s">
        <v>9</v>
      </c>
      <c r="E47" s="53"/>
      <c r="F47" s="54">
        <v>970</v>
      </c>
      <c r="G47" s="54">
        <v>180</v>
      </c>
      <c r="H47" s="54">
        <v>180</v>
      </c>
      <c r="I47" s="54">
        <v>180</v>
      </c>
    </row>
    <row r="48" spans="1:9" x14ac:dyDescent="0.25">
      <c r="A48" s="164">
        <v>31</v>
      </c>
      <c r="B48" s="165"/>
      <c r="C48" s="166"/>
      <c r="D48" s="67" t="s">
        <v>10</v>
      </c>
      <c r="E48" s="53"/>
      <c r="F48" s="54">
        <v>180</v>
      </c>
      <c r="G48" s="54">
        <v>180</v>
      </c>
      <c r="H48" s="54">
        <v>180</v>
      </c>
      <c r="I48" s="54">
        <v>180</v>
      </c>
    </row>
    <row r="49" spans="1:9" x14ac:dyDescent="0.25">
      <c r="A49" s="164">
        <v>32</v>
      </c>
      <c r="B49" s="165"/>
      <c r="C49" s="166"/>
      <c r="D49" s="67" t="s">
        <v>18</v>
      </c>
      <c r="E49" s="53"/>
      <c r="F49" s="54">
        <v>790</v>
      </c>
      <c r="G49" s="54">
        <v>0</v>
      </c>
      <c r="H49" s="54"/>
      <c r="I49" s="73"/>
    </row>
    <row r="50" spans="1:9" x14ac:dyDescent="0.25">
      <c r="A50" s="173">
        <v>4</v>
      </c>
      <c r="B50" s="174"/>
      <c r="C50" s="175"/>
      <c r="D50" s="67" t="s">
        <v>80</v>
      </c>
      <c r="E50" s="53">
        <v>420</v>
      </c>
      <c r="F50" s="54">
        <v>2350</v>
      </c>
      <c r="G50" s="54">
        <v>450</v>
      </c>
      <c r="H50" s="54">
        <v>450</v>
      </c>
      <c r="I50" s="54">
        <v>450</v>
      </c>
    </row>
    <row r="51" spans="1:9" x14ac:dyDescent="0.25">
      <c r="A51" s="164">
        <v>42</v>
      </c>
      <c r="B51" s="165"/>
      <c r="C51" s="166"/>
      <c r="D51" s="67" t="s">
        <v>80</v>
      </c>
      <c r="E51" s="53">
        <v>420</v>
      </c>
      <c r="F51" s="54">
        <v>2350</v>
      </c>
      <c r="G51" s="54">
        <v>450</v>
      </c>
      <c r="H51" s="54">
        <v>450</v>
      </c>
      <c r="I51" s="54">
        <v>450</v>
      </c>
    </row>
    <row r="52" spans="1:9" x14ac:dyDescent="0.25">
      <c r="A52" s="68"/>
      <c r="B52" s="69"/>
      <c r="C52" s="70"/>
      <c r="D52" s="67"/>
      <c r="E52" s="53"/>
      <c r="F52" s="54"/>
      <c r="G52" s="54"/>
      <c r="H52" s="54"/>
      <c r="I52" s="73"/>
    </row>
    <row r="53" spans="1:9" x14ac:dyDescent="0.25">
      <c r="A53" s="170" t="s">
        <v>98</v>
      </c>
      <c r="B53" s="171"/>
      <c r="C53" s="172"/>
      <c r="D53" s="71" t="s">
        <v>99</v>
      </c>
      <c r="E53" s="56">
        <v>5604.99</v>
      </c>
      <c r="F53" s="57">
        <f>SUM(F55+F56)</f>
        <v>20650</v>
      </c>
      <c r="G53" s="57">
        <f>SUM(G55+G56)</f>
        <v>9800</v>
      </c>
      <c r="H53" s="57">
        <f>SUM(H55+H56)</f>
        <v>9800</v>
      </c>
      <c r="I53" s="131">
        <f>SUM(I55+I56)</f>
        <v>9800</v>
      </c>
    </row>
    <row r="54" spans="1:9" x14ac:dyDescent="0.25">
      <c r="A54" s="173">
        <v>3</v>
      </c>
      <c r="B54" s="174"/>
      <c r="C54" s="175"/>
      <c r="D54" s="67" t="s">
        <v>9</v>
      </c>
      <c r="E54" s="53">
        <v>5604.99</v>
      </c>
      <c r="F54" s="54">
        <f>SUM(F55+F56)</f>
        <v>20650</v>
      </c>
      <c r="G54" s="54">
        <f>SUM(G55+G56)</f>
        <v>9800</v>
      </c>
      <c r="H54" s="54">
        <f>SUM(H55+H56)</f>
        <v>9800</v>
      </c>
      <c r="I54" s="54">
        <f>SUM(I55+I56)</f>
        <v>9800</v>
      </c>
    </row>
    <row r="55" spans="1:9" x14ac:dyDescent="0.25">
      <c r="A55" s="164">
        <v>32</v>
      </c>
      <c r="B55" s="165"/>
      <c r="C55" s="166"/>
      <c r="D55" s="67" t="s">
        <v>18</v>
      </c>
      <c r="E55" s="53">
        <v>467.84</v>
      </c>
      <c r="F55" s="54">
        <v>4650</v>
      </c>
      <c r="G55" s="54">
        <v>3800</v>
      </c>
      <c r="H55" s="54">
        <v>3800</v>
      </c>
      <c r="I55" s="54">
        <v>3800</v>
      </c>
    </row>
    <row r="56" spans="1:9" x14ac:dyDescent="0.25">
      <c r="A56" s="164">
        <v>37</v>
      </c>
      <c r="B56" s="165"/>
      <c r="C56" s="166"/>
      <c r="D56" s="67" t="s">
        <v>100</v>
      </c>
      <c r="E56" s="53">
        <v>5137.1499999999996</v>
      </c>
      <c r="F56" s="54">
        <v>16000</v>
      </c>
      <c r="G56" s="54">
        <v>6000</v>
      </c>
      <c r="H56" s="54">
        <v>6000</v>
      </c>
      <c r="I56" s="54">
        <v>6000</v>
      </c>
    </row>
    <row r="57" spans="1:9" x14ac:dyDescent="0.25">
      <c r="A57" s="68"/>
      <c r="B57" s="69"/>
      <c r="C57" s="70"/>
      <c r="D57" s="67"/>
      <c r="E57" s="53"/>
      <c r="F57" s="54"/>
      <c r="G57" s="54"/>
      <c r="H57" s="54"/>
      <c r="I57" s="73"/>
    </row>
    <row r="58" spans="1:9" x14ac:dyDescent="0.25">
      <c r="A58" s="170" t="s">
        <v>101</v>
      </c>
      <c r="B58" s="171"/>
      <c r="C58" s="172"/>
      <c r="D58" s="71" t="s">
        <v>102</v>
      </c>
      <c r="E58" s="56">
        <v>50.06</v>
      </c>
      <c r="F58" s="57">
        <v>500</v>
      </c>
      <c r="G58" s="57">
        <v>350</v>
      </c>
      <c r="H58" s="57">
        <v>350</v>
      </c>
      <c r="I58" s="57">
        <v>350</v>
      </c>
    </row>
    <row r="59" spans="1:9" x14ac:dyDescent="0.25">
      <c r="A59" s="173">
        <v>3</v>
      </c>
      <c r="B59" s="174"/>
      <c r="C59" s="175"/>
      <c r="D59" s="67" t="s">
        <v>9</v>
      </c>
      <c r="E59" s="53">
        <v>50.06</v>
      </c>
      <c r="F59" s="54">
        <v>500</v>
      </c>
      <c r="G59" s="54">
        <v>350</v>
      </c>
      <c r="H59" s="54">
        <v>350</v>
      </c>
      <c r="I59" s="54">
        <v>350</v>
      </c>
    </row>
    <row r="60" spans="1:9" x14ac:dyDescent="0.25">
      <c r="A60" s="164">
        <v>32</v>
      </c>
      <c r="B60" s="165"/>
      <c r="C60" s="166"/>
      <c r="D60" s="67" t="s">
        <v>18</v>
      </c>
      <c r="E60" s="53">
        <v>50.06</v>
      </c>
      <c r="F60" s="54">
        <v>500</v>
      </c>
      <c r="G60" s="54">
        <v>350</v>
      </c>
      <c r="H60" s="54">
        <v>350</v>
      </c>
      <c r="I60" s="54">
        <v>350</v>
      </c>
    </row>
    <row r="61" spans="1:9" x14ac:dyDescent="0.25">
      <c r="A61" s="68"/>
      <c r="B61" s="69"/>
      <c r="C61" s="70"/>
      <c r="D61" s="67"/>
      <c r="E61" s="53"/>
      <c r="F61" s="54"/>
      <c r="G61" s="54"/>
      <c r="H61" s="54"/>
      <c r="I61" s="73"/>
    </row>
    <row r="62" spans="1:9" x14ac:dyDescent="0.25">
      <c r="A62" s="167" t="s">
        <v>103</v>
      </c>
      <c r="B62" s="168"/>
      <c r="C62" s="169"/>
      <c r="D62" s="83" t="s">
        <v>104</v>
      </c>
      <c r="E62" s="75">
        <f>E63+E67</f>
        <v>547.04999999999995</v>
      </c>
      <c r="F62" s="61">
        <f>SUM(F63+F68)</f>
        <v>1450</v>
      </c>
      <c r="G62" s="61">
        <v>770</v>
      </c>
      <c r="H62" s="61">
        <f>SUM(H64+H67)</f>
        <v>770</v>
      </c>
      <c r="I62" s="76">
        <f>SUM(I63+I67)</f>
        <v>770</v>
      </c>
    </row>
    <row r="63" spans="1:9" x14ac:dyDescent="0.25">
      <c r="A63" s="170" t="s">
        <v>95</v>
      </c>
      <c r="B63" s="171"/>
      <c r="C63" s="172"/>
      <c r="D63" s="71" t="s">
        <v>68</v>
      </c>
      <c r="E63" s="56"/>
      <c r="F63" s="57">
        <v>100</v>
      </c>
      <c r="G63" s="57" t="s">
        <v>48</v>
      </c>
      <c r="H63" s="57"/>
      <c r="I63" s="74"/>
    </row>
    <row r="64" spans="1:9" x14ac:dyDescent="0.25">
      <c r="A64" s="173">
        <v>3</v>
      </c>
      <c r="B64" s="174"/>
      <c r="C64" s="175"/>
      <c r="D64" s="67" t="s">
        <v>9</v>
      </c>
      <c r="E64" s="53"/>
      <c r="F64" s="54">
        <v>100</v>
      </c>
      <c r="G64" s="54" t="s">
        <v>48</v>
      </c>
      <c r="H64" s="54"/>
      <c r="I64" s="73"/>
    </row>
    <row r="65" spans="1:9" x14ac:dyDescent="0.25">
      <c r="A65" s="164">
        <v>32</v>
      </c>
      <c r="B65" s="165"/>
      <c r="C65" s="166"/>
      <c r="D65" s="67" t="s">
        <v>18</v>
      </c>
      <c r="E65" s="53"/>
      <c r="F65" s="54">
        <v>100</v>
      </c>
      <c r="G65" s="54" t="s">
        <v>48</v>
      </c>
      <c r="H65" s="54"/>
      <c r="I65" s="73"/>
    </row>
    <row r="66" spans="1:9" x14ac:dyDescent="0.25">
      <c r="A66" s="68"/>
      <c r="B66" s="69"/>
      <c r="C66" s="70"/>
      <c r="D66" s="67"/>
      <c r="E66" s="53"/>
      <c r="F66" s="54"/>
      <c r="G66" s="54"/>
      <c r="H66" s="54"/>
      <c r="I66" s="73"/>
    </row>
    <row r="67" spans="1:9" x14ac:dyDescent="0.25">
      <c r="A67" s="170" t="s">
        <v>96</v>
      </c>
      <c r="B67" s="171"/>
      <c r="C67" s="172"/>
      <c r="D67" s="71" t="s">
        <v>97</v>
      </c>
      <c r="E67" s="56">
        <v>547.04999999999995</v>
      </c>
      <c r="F67" s="57">
        <v>1350</v>
      </c>
      <c r="G67" s="57">
        <f>G68</f>
        <v>770</v>
      </c>
      <c r="H67" s="57">
        <v>770</v>
      </c>
      <c r="I67" s="57">
        <v>770</v>
      </c>
    </row>
    <row r="68" spans="1:9" x14ac:dyDescent="0.25">
      <c r="A68" s="173">
        <v>3</v>
      </c>
      <c r="B68" s="174"/>
      <c r="C68" s="175"/>
      <c r="D68" s="67" t="s">
        <v>9</v>
      </c>
      <c r="E68" s="53">
        <v>547.04999999999995</v>
      </c>
      <c r="F68" s="54">
        <v>1350</v>
      </c>
      <c r="G68" s="54">
        <v>770</v>
      </c>
      <c r="H68" s="54">
        <v>770</v>
      </c>
      <c r="I68" s="54">
        <v>770</v>
      </c>
    </row>
    <row r="69" spans="1:9" x14ac:dyDescent="0.25">
      <c r="A69" s="164">
        <v>32</v>
      </c>
      <c r="B69" s="165"/>
      <c r="C69" s="166"/>
      <c r="D69" s="67" t="s">
        <v>18</v>
      </c>
      <c r="E69" s="53">
        <v>547.04999999999995</v>
      </c>
      <c r="F69" s="54">
        <v>1350</v>
      </c>
      <c r="G69" s="54">
        <v>770</v>
      </c>
      <c r="H69" s="54">
        <v>770</v>
      </c>
      <c r="I69" s="54">
        <v>770</v>
      </c>
    </row>
    <row r="70" spans="1:9" x14ac:dyDescent="0.25">
      <c r="A70" s="68"/>
      <c r="B70" s="69"/>
      <c r="C70" s="70"/>
      <c r="D70" s="67"/>
      <c r="E70" s="53"/>
      <c r="F70" s="54"/>
      <c r="G70" s="54"/>
      <c r="H70" s="54"/>
      <c r="I70" s="73"/>
    </row>
    <row r="71" spans="1:9" x14ac:dyDescent="0.25">
      <c r="A71" s="167" t="s">
        <v>105</v>
      </c>
      <c r="B71" s="168"/>
      <c r="C71" s="169"/>
      <c r="D71" s="83" t="s">
        <v>106</v>
      </c>
      <c r="E71" s="95"/>
      <c r="F71" s="96"/>
      <c r="G71" s="96"/>
      <c r="H71" s="96"/>
      <c r="I71" s="97"/>
    </row>
    <row r="72" spans="1:9" x14ac:dyDescent="0.25">
      <c r="A72" s="170" t="s">
        <v>91</v>
      </c>
      <c r="B72" s="171"/>
      <c r="C72" s="172"/>
      <c r="D72" s="71" t="s">
        <v>92</v>
      </c>
      <c r="E72" s="56"/>
      <c r="F72" s="57"/>
      <c r="G72" s="57"/>
      <c r="H72" s="57"/>
      <c r="I72" s="74"/>
    </row>
    <row r="73" spans="1:9" x14ac:dyDescent="0.25">
      <c r="A73" s="173">
        <v>3</v>
      </c>
      <c r="B73" s="174"/>
      <c r="C73" s="175"/>
      <c r="D73" s="67" t="s">
        <v>9</v>
      </c>
      <c r="E73" s="53"/>
      <c r="F73" s="54"/>
      <c r="G73" s="54"/>
      <c r="H73" s="54"/>
      <c r="I73" s="73"/>
    </row>
    <row r="74" spans="1:9" x14ac:dyDescent="0.25">
      <c r="A74" s="164">
        <v>32</v>
      </c>
      <c r="B74" s="165"/>
      <c r="C74" s="166"/>
      <c r="D74" s="67" t="s">
        <v>18</v>
      </c>
      <c r="E74" s="53"/>
      <c r="F74" s="54"/>
      <c r="G74" s="54"/>
      <c r="H74" s="54"/>
      <c r="I74" s="73"/>
    </row>
    <row r="75" spans="1:9" x14ac:dyDescent="0.25">
      <c r="A75" s="68"/>
      <c r="B75" s="69"/>
      <c r="C75" s="70"/>
      <c r="D75" s="67"/>
      <c r="E75" s="53"/>
      <c r="F75" s="54"/>
      <c r="G75" s="54"/>
      <c r="H75" s="54"/>
      <c r="I75" s="73"/>
    </row>
    <row r="76" spans="1:9" x14ac:dyDescent="0.25">
      <c r="A76" s="167" t="s">
        <v>107</v>
      </c>
      <c r="B76" s="168"/>
      <c r="C76" s="169"/>
      <c r="D76" s="83" t="s">
        <v>108</v>
      </c>
      <c r="E76" s="75">
        <v>11550.96</v>
      </c>
      <c r="F76" s="61">
        <v>16000</v>
      </c>
      <c r="G76" s="61">
        <v>16000</v>
      </c>
      <c r="H76" s="61">
        <v>16000</v>
      </c>
      <c r="I76" s="94">
        <v>16000</v>
      </c>
    </row>
    <row r="77" spans="1:9" x14ac:dyDescent="0.25">
      <c r="A77" s="170" t="s">
        <v>84</v>
      </c>
      <c r="B77" s="171"/>
      <c r="C77" s="172"/>
      <c r="D77" s="71" t="s">
        <v>85</v>
      </c>
      <c r="E77" s="56">
        <v>11550.96</v>
      </c>
      <c r="F77" s="57">
        <v>16000</v>
      </c>
      <c r="G77" s="54">
        <v>16000</v>
      </c>
      <c r="H77" s="54">
        <v>16000</v>
      </c>
      <c r="I77" s="54">
        <v>16000</v>
      </c>
    </row>
    <row r="78" spans="1:9" x14ac:dyDescent="0.25">
      <c r="A78" s="173">
        <v>4</v>
      </c>
      <c r="B78" s="174"/>
      <c r="C78" s="175"/>
      <c r="D78" s="67" t="s">
        <v>80</v>
      </c>
      <c r="E78" s="53">
        <v>11550.96</v>
      </c>
      <c r="F78" s="54">
        <v>16000</v>
      </c>
      <c r="G78" s="54">
        <v>16000</v>
      </c>
      <c r="H78" s="54">
        <v>16000</v>
      </c>
      <c r="I78" s="54">
        <v>16000</v>
      </c>
    </row>
    <row r="79" spans="1:9" x14ac:dyDescent="0.25">
      <c r="A79" s="164">
        <v>42</v>
      </c>
      <c r="B79" s="165"/>
      <c r="C79" s="166"/>
      <c r="D79" s="67" t="s">
        <v>80</v>
      </c>
      <c r="E79" s="53">
        <v>11550.96</v>
      </c>
      <c r="F79" s="54">
        <v>16000</v>
      </c>
      <c r="G79" s="54">
        <v>16000</v>
      </c>
      <c r="H79" s="54">
        <v>16000</v>
      </c>
      <c r="I79" s="54">
        <v>16000</v>
      </c>
    </row>
    <row r="80" spans="1:9" x14ac:dyDescent="0.25">
      <c r="A80" s="79"/>
      <c r="B80" s="80"/>
      <c r="C80" s="81"/>
      <c r="D80" s="78"/>
      <c r="E80" s="53"/>
      <c r="F80" s="54"/>
      <c r="G80" s="54"/>
      <c r="H80" s="54"/>
      <c r="I80" s="73"/>
    </row>
    <row r="81" spans="1:9" ht="15" customHeight="1" x14ac:dyDescent="0.25">
      <c r="A81" s="167" t="s">
        <v>139</v>
      </c>
      <c r="B81" s="168"/>
      <c r="C81" s="169"/>
      <c r="D81" s="124" t="s">
        <v>140</v>
      </c>
      <c r="E81" s="75">
        <v>187.2</v>
      </c>
      <c r="F81" s="96"/>
      <c r="G81" s="96"/>
      <c r="H81" s="96"/>
      <c r="I81" s="97"/>
    </row>
    <row r="82" spans="1:9" x14ac:dyDescent="0.25">
      <c r="A82" s="170" t="s">
        <v>91</v>
      </c>
      <c r="B82" s="171"/>
      <c r="C82" s="172"/>
      <c r="D82" s="122" t="s">
        <v>92</v>
      </c>
      <c r="E82" s="53">
        <v>187.2</v>
      </c>
      <c r="F82" s="54"/>
      <c r="G82" s="54"/>
      <c r="H82" s="54"/>
      <c r="I82" s="73"/>
    </row>
    <row r="83" spans="1:9" x14ac:dyDescent="0.25">
      <c r="A83" s="173">
        <v>3</v>
      </c>
      <c r="B83" s="174"/>
      <c r="C83" s="175"/>
      <c r="D83" s="123" t="s">
        <v>9</v>
      </c>
      <c r="E83" s="53">
        <v>187.2</v>
      </c>
      <c r="F83" s="54"/>
      <c r="G83" s="54"/>
      <c r="H83" s="54"/>
      <c r="I83" s="73"/>
    </row>
    <row r="84" spans="1:9" x14ac:dyDescent="0.25">
      <c r="A84" s="164">
        <v>32</v>
      </c>
      <c r="B84" s="165"/>
      <c r="C84" s="166"/>
      <c r="D84" s="123" t="s">
        <v>18</v>
      </c>
      <c r="E84" s="53">
        <v>187.2</v>
      </c>
      <c r="F84" s="54"/>
      <c r="G84" s="54"/>
      <c r="H84" s="54"/>
      <c r="I84" s="73"/>
    </row>
    <row r="85" spans="1:9" x14ac:dyDescent="0.25">
      <c r="A85" s="164" t="s">
        <v>48</v>
      </c>
      <c r="B85" s="165"/>
      <c r="C85" s="166"/>
      <c r="D85" s="67" t="s">
        <v>48</v>
      </c>
      <c r="E85" s="53"/>
      <c r="F85" s="54"/>
      <c r="G85" s="54"/>
      <c r="H85" s="54"/>
      <c r="I85" s="73"/>
    </row>
    <row r="86" spans="1:9" x14ac:dyDescent="0.25">
      <c r="A86" s="167" t="s">
        <v>109</v>
      </c>
      <c r="B86" s="168"/>
      <c r="C86" s="169"/>
      <c r="D86" s="124" t="s">
        <v>110</v>
      </c>
      <c r="E86" s="75">
        <v>729.96</v>
      </c>
      <c r="F86" s="96"/>
      <c r="G86" s="96"/>
      <c r="H86" s="96"/>
      <c r="I86" s="97"/>
    </row>
    <row r="87" spans="1:9" x14ac:dyDescent="0.25">
      <c r="A87" s="170" t="s">
        <v>91</v>
      </c>
      <c r="B87" s="171"/>
      <c r="C87" s="172"/>
      <c r="D87" s="71" t="s">
        <v>92</v>
      </c>
      <c r="E87" s="53">
        <v>729.96</v>
      </c>
      <c r="F87" s="54"/>
      <c r="G87" s="54"/>
      <c r="H87" s="54"/>
      <c r="I87" s="73"/>
    </row>
    <row r="88" spans="1:9" x14ac:dyDescent="0.25">
      <c r="A88" s="173">
        <v>3</v>
      </c>
      <c r="B88" s="174"/>
      <c r="C88" s="175"/>
      <c r="D88" s="67" t="s">
        <v>9</v>
      </c>
      <c r="E88" s="53">
        <v>729.96</v>
      </c>
      <c r="F88" s="54"/>
      <c r="G88" s="54"/>
      <c r="H88" s="54"/>
      <c r="I88" s="73"/>
    </row>
    <row r="89" spans="1:9" x14ac:dyDescent="0.25">
      <c r="A89" s="164">
        <v>32</v>
      </c>
      <c r="B89" s="165"/>
      <c r="C89" s="166"/>
      <c r="D89" s="67" t="s">
        <v>18</v>
      </c>
      <c r="E89" s="53">
        <v>729.96</v>
      </c>
      <c r="F89" s="54"/>
      <c r="G89" s="54"/>
      <c r="H89" s="54"/>
      <c r="I89" s="73"/>
    </row>
    <row r="90" spans="1:9" x14ac:dyDescent="0.25">
      <c r="A90" s="68"/>
      <c r="B90" s="69"/>
      <c r="C90" s="70"/>
      <c r="D90" s="67"/>
      <c r="E90" s="53"/>
      <c r="F90" s="54"/>
      <c r="G90" s="54"/>
      <c r="H90" s="54"/>
      <c r="I90" s="73"/>
    </row>
    <row r="91" spans="1:9" x14ac:dyDescent="0.25">
      <c r="A91" s="167" t="s">
        <v>111</v>
      </c>
      <c r="B91" s="168"/>
      <c r="C91" s="169"/>
      <c r="D91" s="83" t="s">
        <v>112</v>
      </c>
      <c r="E91" s="75">
        <v>34423.519999999997</v>
      </c>
      <c r="F91" s="61">
        <v>38200</v>
      </c>
      <c r="G91" s="61">
        <f>G92</f>
        <v>40000</v>
      </c>
      <c r="H91" s="61">
        <f>H92</f>
        <v>40000</v>
      </c>
      <c r="I91" s="94">
        <f>I92</f>
        <v>40000</v>
      </c>
    </row>
    <row r="92" spans="1:9" x14ac:dyDescent="0.25">
      <c r="A92" s="170" t="s">
        <v>84</v>
      </c>
      <c r="B92" s="171"/>
      <c r="C92" s="172"/>
      <c r="D92" s="71" t="s">
        <v>85</v>
      </c>
      <c r="E92" s="53">
        <v>34423.519999999997</v>
      </c>
      <c r="F92" s="57">
        <v>38200</v>
      </c>
      <c r="G92" s="54">
        <v>40000</v>
      </c>
      <c r="H92" s="54">
        <v>40000</v>
      </c>
      <c r="I92" s="54">
        <v>40000</v>
      </c>
    </row>
    <row r="93" spans="1:9" x14ac:dyDescent="0.25">
      <c r="A93" s="173">
        <v>3</v>
      </c>
      <c r="B93" s="174"/>
      <c r="C93" s="175"/>
      <c r="D93" s="67" t="s">
        <v>9</v>
      </c>
      <c r="E93" s="53">
        <v>34423.519999999997</v>
      </c>
      <c r="F93" s="54">
        <v>38200</v>
      </c>
      <c r="G93" s="54">
        <v>40000</v>
      </c>
      <c r="H93" s="54">
        <v>40000</v>
      </c>
      <c r="I93" s="54">
        <v>40000</v>
      </c>
    </row>
    <row r="94" spans="1:9" x14ac:dyDescent="0.25">
      <c r="A94" s="164">
        <v>32</v>
      </c>
      <c r="B94" s="165"/>
      <c r="C94" s="166"/>
      <c r="D94" s="67" t="s">
        <v>18</v>
      </c>
      <c r="E94" s="53">
        <v>34423.519999999997</v>
      </c>
      <c r="F94" s="54">
        <v>38200</v>
      </c>
      <c r="G94" s="54">
        <v>40000</v>
      </c>
      <c r="H94" s="54">
        <v>40000</v>
      </c>
      <c r="I94" s="54">
        <v>40000</v>
      </c>
    </row>
    <row r="95" spans="1:9" x14ac:dyDescent="0.25">
      <c r="A95" s="68"/>
      <c r="B95" s="69"/>
      <c r="C95" s="70"/>
      <c r="D95" s="67"/>
      <c r="E95" s="53"/>
      <c r="F95" s="54"/>
      <c r="G95" s="54"/>
      <c r="H95" s="54"/>
      <c r="I95" s="73"/>
    </row>
    <row r="96" spans="1:9" x14ac:dyDescent="0.25">
      <c r="A96" s="167" t="s">
        <v>113</v>
      </c>
      <c r="B96" s="168"/>
      <c r="C96" s="169"/>
      <c r="D96" s="83" t="s">
        <v>114</v>
      </c>
      <c r="E96" s="75">
        <v>310.82</v>
      </c>
      <c r="F96" s="61">
        <v>350</v>
      </c>
      <c r="G96" s="61"/>
      <c r="H96" s="96"/>
      <c r="I96" s="97"/>
    </row>
    <row r="97" spans="1:9" ht="14.25" customHeight="1" x14ac:dyDescent="0.25">
      <c r="A97" s="170" t="s">
        <v>84</v>
      </c>
      <c r="B97" s="171"/>
      <c r="C97" s="172"/>
      <c r="D97" s="71" t="s">
        <v>85</v>
      </c>
      <c r="E97" s="53">
        <v>310.82</v>
      </c>
      <c r="F97" s="57">
        <v>350</v>
      </c>
      <c r="G97" s="57"/>
      <c r="H97" s="54"/>
      <c r="I97" s="73"/>
    </row>
    <row r="98" spans="1:9" ht="15" customHeight="1" x14ac:dyDescent="0.25">
      <c r="A98" s="173">
        <v>3</v>
      </c>
      <c r="B98" s="174"/>
      <c r="C98" s="175"/>
      <c r="D98" s="67" t="s">
        <v>9</v>
      </c>
      <c r="E98" s="53">
        <v>310.82</v>
      </c>
      <c r="F98" s="54">
        <v>350</v>
      </c>
      <c r="G98" s="54"/>
      <c r="H98" s="54"/>
      <c r="I98" s="73"/>
    </row>
    <row r="99" spans="1:9" x14ac:dyDescent="0.25">
      <c r="A99" s="164">
        <v>38</v>
      </c>
      <c r="B99" s="165"/>
      <c r="C99" s="166"/>
      <c r="D99" s="67" t="s">
        <v>71</v>
      </c>
      <c r="E99" s="53">
        <v>310.82</v>
      </c>
      <c r="F99" s="54">
        <v>350</v>
      </c>
      <c r="G99" s="54"/>
      <c r="H99" s="54"/>
      <c r="I99" s="73"/>
    </row>
    <row r="100" spans="1:9" x14ac:dyDescent="0.25">
      <c r="A100" s="127"/>
      <c r="B100" s="128"/>
      <c r="C100" s="129"/>
      <c r="D100" s="126"/>
      <c r="E100" s="53"/>
      <c r="F100" s="54"/>
      <c r="G100" s="54"/>
      <c r="H100" s="54"/>
      <c r="I100" s="73"/>
    </row>
    <row r="101" spans="1:9" ht="12.75" customHeight="1" x14ac:dyDescent="0.25">
      <c r="A101" s="167" t="s">
        <v>143</v>
      </c>
      <c r="B101" s="168"/>
      <c r="C101" s="169"/>
      <c r="D101" s="125" t="s">
        <v>142</v>
      </c>
      <c r="E101" s="85">
        <f>E102+E106+E111</f>
        <v>6334.88</v>
      </c>
      <c r="F101" s="135"/>
      <c r="G101" s="135"/>
      <c r="H101" s="135"/>
      <c r="I101" s="136"/>
    </row>
    <row r="102" spans="1:9" x14ac:dyDescent="0.25">
      <c r="A102" s="170" t="s">
        <v>91</v>
      </c>
      <c r="B102" s="171"/>
      <c r="C102" s="172"/>
      <c r="D102" s="130" t="s">
        <v>92</v>
      </c>
      <c r="E102" s="53">
        <v>2595.88</v>
      </c>
      <c r="F102" s="54"/>
      <c r="G102" s="54"/>
      <c r="H102" s="54"/>
      <c r="I102" s="73"/>
    </row>
    <row r="103" spans="1:9" x14ac:dyDescent="0.25">
      <c r="A103" s="173">
        <v>3</v>
      </c>
      <c r="B103" s="174"/>
      <c r="C103" s="175"/>
      <c r="D103" s="126" t="s">
        <v>9</v>
      </c>
      <c r="E103" s="53">
        <v>2595.88</v>
      </c>
      <c r="F103" s="54"/>
      <c r="G103" s="54"/>
      <c r="H103" s="54"/>
      <c r="I103" s="73"/>
    </row>
    <row r="104" spans="1:9" x14ac:dyDescent="0.25">
      <c r="A104" s="164">
        <v>31</v>
      </c>
      <c r="B104" s="165"/>
      <c r="C104" s="166"/>
      <c r="D104" s="126" t="s">
        <v>144</v>
      </c>
      <c r="E104" s="53">
        <v>2595.88</v>
      </c>
      <c r="F104" s="54"/>
      <c r="G104" s="54"/>
      <c r="H104" s="54"/>
      <c r="I104" s="73"/>
    </row>
    <row r="105" spans="1:9" x14ac:dyDescent="0.25">
      <c r="A105" s="127"/>
      <c r="B105" s="128"/>
      <c r="C105" s="129"/>
      <c r="D105" s="126"/>
      <c r="E105" s="53"/>
      <c r="F105" s="54"/>
      <c r="G105" s="54"/>
      <c r="H105" s="54"/>
      <c r="I105" s="73"/>
    </row>
    <row r="106" spans="1:9" ht="15" customHeight="1" x14ac:dyDescent="0.25">
      <c r="A106" s="170" t="s">
        <v>84</v>
      </c>
      <c r="B106" s="171"/>
      <c r="C106" s="172"/>
      <c r="D106" s="130" t="s">
        <v>85</v>
      </c>
      <c r="E106" s="56">
        <v>1033.5</v>
      </c>
      <c r="F106" s="54"/>
      <c r="G106" s="54"/>
      <c r="H106" s="54"/>
      <c r="I106" s="73"/>
    </row>
    <row r="107" spans="1:9" x14ac:dyDescent="0.25">
      <c r="A107" s="173">
        <v>3</v>
      </c>
      <c r="B107" s="174"/>
      <c r="C107" s="175"/>
      <c r="D107" s="126" t="s">
        <v>9</v>
      </c>
      <c r="E107" s="53">
        <v>1033.5</v>
      </c>
      <c r="F107" s="54"/>
      <c r="G107" s="54"/>
      <c r="H107" s="54"/>
      <c r="I107" s="73"/>
    </row>
    <row r="108" spans="1:9" x14ac:dyDescent="0.25">
      <c r="A108" s="164">
        <v>31</v>
      </c>
      <c r="B108" s="165"/>
      <c r="C108" s="166"/>
      <c r="D108" s="126" t="s">
        <v>144</v>
      </c>
      <c r="E108" s="53">
        <v>472.98</v>
      </c>
      <c r="F108" s="54"/>
      <c r="G108" s="54"/>
      <c r="H108" s="54"/>
      <c r="I108" s="73"/>
    </row>
    <row r="109" spans="1:9" x14ac:dyDescent="0.25">
      <c r="A109" s="164">
        <v>32</v>
      </c>
      <c r="B109" s="165"/>
      <c r="C109" s="166"/>
      <c r="D109" s="126" t="s">
        <v>18</v>
      </c>
      <c r="E109" s="53">
        <v>560.52</v>
      </c>
      <c r="F109" s="54"/>
      <c r="G109" s="54"/>
      <c r="H109" s="54"/>
      <c r="I109" s="73"/>
    </row>
    <row r="110" spans="1:9" x14ac:dyDescent="0.25">
      <c r="A110" s="127"/>
      <c r="B110" s="128"/>
      <c r="C110" s="129"/>
      <c r="D110" s="126"/>
      <c r="E110" s="53"/>
      <c r="F110" s="54"/>
      <c r="G110" s="54"/>
      <c r="H110" s="54"/>
      <c r="I110" s="73"/>
    </row>
    <row r="111" spans="1:9" x14ac:dyDescent="0.25">
      <c r="A111" s="170" t="s">
        <v>145</v>
      </c>
      <c r="B111" s="171"/>
      <c r="C111" s="172"/>
      <c r="D111" s="130" t="s">
        <v>146</v>
      </c>
      <c r="E111" s="56">
        <v>2705.5</v>
      </c>
      <c r="F111" s="54"/>
      <c r="G111" s="54"/>
      <c r="H111" s="54"/>
      <c r="I111" s="73"/>
    </row>
    <row r="112" spans="1:9" x14ac:dyDescent="0.25">
      <c r="A112" s="173">
        <v>3</v>
      </c>
      <c r="B112" s="174"/>
      <c r="C112" s="175"/>
      <c r="D112" s="126" t="s">
        <v>9</v>
      </c>
      <c r="E112" s="53">
        <v>2705.5</v>
      </c>
      <c r="F112" s="54"/>
      <c r="G112" s="54"/>
      <c r="H112" s="54"/>
      <c r="I112" s="73"/>
    </row>
    <row r="113" spans="1:9" x14ac:dyDescent="0.25">
      <c r="A113" s="164">
        <v>31</v>
      </c>
      <c r="B113" s="165"/>
      <c r="C113" s="166"/>
      <c r="D113" s="126" t="s">
        <v>144</v>
      </c>
      <c r="E113" s="53">
        <v>2705.5</v>
      </c>
      <c r="F113" s="54"/>
      <c r="G113" s="54"/>
      <c r="H113" s="54"/>
      <c r="I113" s="73"/>
    </row>
    <row r="114" spans="1:9" x14ac:dyDescent="0.25">
      <c r="A114" s="164"/>
      <c r="B114" s="165"/>
      <c r="C114" s="166"/>
      <c r="D114" s="24"/>
      <c r="E114" s="53"/>
      <c r="F114" s="54"/>
      <c r="G114" s="54"/>
      <c r="H114" s="54"/>
      <c r="I114" s="73"/>
    </row>
    <row r="115" spans="1:9" ht="15" customHeight="1" x14ac:dyDescent="0.25">
      <c r="A115" s="176" t="s">
        <v>115</v>
      </c>
      <c r="B115" s="177"/>
      <c r="C115" s="178"/>
      <c r="D115" s="98"/>
      <c r="E115" s="91">
        <f>E6+E29</f>
        <v>1073297.77</v>
      </c>
      <c r="F115" s="92">
        <f>SUM(F6+F29)</f>
        <v>1165563.17</v>
      </c>
      <c r="G115" s="92">
        <f>SUM(G6+G29)</f>
        <v>1240000.99</v>
      </c>
      <c r="H115" s="92">
        <f>SUM(H6+H29)</f>
        <v>1251400.99</v>
      </c>
      <c r="I115" s="92">
        <f>SUM(I6+I29)</f>
        <v>1271400.99</v>
      </c>
    </row>
    <row r="117" spans="1:9" x14ac:dyDescent="0.25">
      <c r="E117" s="99"/>
    </row>
  </sheetData>
  <mergeCells count="93">
    <mergeCell ref="A111:C111"/>
    <mergeCell ref="A112:C112"/>
    <mergeCell ref="A113:C113"/>
    <mergeCell ref="A107:C107"/>
    <mergeCell ref="A108:C108"/>
    <mergeCell ref="A109:C109"/>
    <mergeCell ref="A101:C101"/>
    <mergeCell ref="A102:C102"/>
    <mergeCell ref="A103:C103"/>
    <mergeCell ref="A104:C104"/>
    <mergeCell ref="A106:C106"/>
    <mergeCell ref="A34:C34"/>
    <mergeCell ref="A35:C35"/>
    <mergeCell ref="A6:C6"/>
    <mergeCell ref="A7:C7"/>
    <mergeCell ref="A1:I1"/>
    <mergeCell ref="A3:I3"/>
    <mergeCell ref="A5:C5"/>
    <mergeCell ref="A8:C8"/>
    <mergeCell ref="A9:C9"/>
    <mergeCell ref="A10:C10"/>
    <mergeCell ref="A20:C20"/>
    <mergeCell ref="A21:C21"/>
    <mergeCell ref="A114:C114"/>
    <mergeCell ref="A12:C12"/>
    <mergeCell ref="A14:C14"/>
    <mergeCell ref="A15:C15"/>
    <mergeCell ref="A16:C16"/>
    <mergeCell ref="A17:C17"/>
    <mergeCell ref="A13:C13"/>
    <mergeCell ref="A24:C24"/>
    <mergeCell ref="A23:C23"/>
    <mergeCell ref="A25:C25"/>
    <mergeCell ref="A96:C96"/>
    <mergeCell ref="A97:C97"/>
    <mergeCell ref="A98:C98"/>
    <mergeCell ref="A99:C99"/>
    <mergeCell ref="A47:C47"/>
    <mergeCell ref="A48:C48"/>
    <mergeCell ref="A115:C115"/>
    <mergeCell ref="A26:C26"/>
    <mergeCell ref="A27:C27"/>
    <mergeCell ref="A29:C29"/>
    <mergeCell ref="A30:C30"/>
    <mergeCell ref="A31:C31"/>
    <mergeCell ref="A32:C32"/>
    <mergeCell ref="A33:C33"/>
    <mergeCell ref="A37:C37"/>
    <mergeCell ref="A38:C38"/>
    <mergeCell ref="A39:C39"/>
    <mergeCell ref="A40:C40"/>
    <mergeCell ref="A42:C42"/>
    <mergeCell ref="A43:C43"/>
    <mergeCell ref="A44:C44"/>
    <mergeCell ref="A46:C46"/>
    <mergeCell ref="A49:C49"/>
    <mergeCell ref="A50:C50"/>
    <mergeCell ref="A51:C51"/>
    <mergeCell ref="A53:C53"/>
    <mergeCell ref="A54:C54"/>
    <mergeCell ref="A55:C55"/>
    <mergeCell ref="A56:C56"/>
    <mergeCell ref="A58:C58"/>
    <mergeCell ref="A59:C59"/>
    <mergeCell ref="A60:C60"/>
    <mergeCell ref="A62:C62"/>
    <mergeCell ref="A63:C63"/>
    <mergeCell ref="A64:C64"/>
    <mergeCell ref="A65:C65"/>
    <mergeCell ref="A67:C67"/>
    <mergeCell ref="A68:C68"/>
    <mergeCell ref="A69:C69"/>
    <mergeCell ref="A83:C83"/>
    <mergeCell ref="A71:C71"/>
    <mergeCell ref="A72:C72"/>
    <mergeCell ref="A73:C73"/>
    <mergeCell ref="A74:C74"/>
    <mergeCell ref="A76:C76"/>
    <mergeCell ref="A77:C77"/>
    <mergeCell ref="A78:C78"/>
    <mergeCell ref="A79:C79"/>
    <mergeCell ref="A87:C87"/>
    <mergeCell ref="A94:C94"/>
    <mergeCell ref="A88:C88"/>
    <mergeCell ref="A89:C89"/>
    <mergeCell ref="A91:C91"/>
    <mergeCell ref="A92:C92"/>
    <mergeCell ref="A93:C93"/>
    <mergeCell ref="A85:C85"/>
    <mergeCell ref="A86:C86"/>
    <mergeCell ref="A81:C81"/>
    <mergeCell ref="A82:C82"/>
    <mergeCell ref="A84:C84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2025-10-23T07:50:32Z</cp:lastPrinted>
  <dcterms:created xsi:type="dcterms:W3CDTF">2022-08-12T12:51:27Z</dcterms:created>
  <dcterms:modified xsi:type="dcterms:W3CDTF">2025-10-24T06:14:40Z</dcterms:modified>
</cp:coreProperties>
</file>