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Korisnik\Documents\financijski plan\plan 2024 2026\"/>
    </mc:Choice>
  </mc:AlternateContent>
  <xr:revisionPtr revIDLastSave="0" documentId="13_ncr:1_{7B5C8BD6-3468-4B6A-8541-151A74B8E265}" xr6:coauthVersionLast="43" xr6:coauthVersionMax="43" xr10:uidLastSave="{00000000-0000-0000-0000-000000000000}"/>
  <bookViews>
    <workbookView xWindow="-120" yWindow="-120" windowWidth="24240" windowHeight="13140" firstSheet="3" activeTab="6" xr2:uid="{00000000-000D-0000-FFFF-FFFF00000000}"/>
  </bookViews>
  <sheets>
    <sheet name="SAŽETAK" sheetId="10" r:id="rId1"/>
    <sheet name=" Račun prihoda i rashoda" sheetId="3" r:id="rId2"/>
    <sheet name="Prihodi i rashodi po izvorima" sheetId="8" r:id="rId3"/>
    <sheet name="Rashodi prema funkcijskoj kl" sheetId="5" r:id="rId4"/>
    <sheet name="Račun financiranja" sheetId="6" r:id="rId5"/>
    <sheet name="Račun financiranja po izvorima" sheetId="9" r:id="rId6"/>
    <sheet name="POSEBNI DIO" sheetId="7" r:id="rId7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91" i="7" l="1"/>
  <c r="H91" i="7"/>
  <c r="G91" i="7"/>
  <c r="F91" i="7"/>
  <c r="I6" i="7"/>
  <c r="H6" i="7"/>
  <c r="G6" i="7"/>
  <c r="F6" i="7"/>
  <c r="I26" i="7"/>
  <c r="H26" i="7"/>
  <c r="G26" i="7"/>
  <c r="F26" i="7"/>
  <c r="F32" i="7"/>
  <c r="H21" i="3" l="1"/>
  <c r="G21" i="3"/>
  <c r="F21" i="3"/>
  <c r="E21" i="3"/>
  <c r="H22" i="3"/>
  <c r="G22" i="3"/>
  <c r="F22" i="3"/>
  <c r="E22" i="3"/>
  <c r="H10" i="3"/>
  <c r="G10" i="3"/>
  <c r="E10" i="3"/>
  <c r="F33" i="8"/>
  <c r="E33" i="8"/>
  <c r="D33" i="8"/>
  <c r="F23" i="8"/>
  <c r="E23" i="8"/>
  <c r="D23" i="8"/>
  <c r="F10" i="8"/>
  <c r="E10" i="8"/>
  <c r="D10" i="8"/>
  <c r="F20" i="9"/>
  <c r="E20" i="9"/>
  <c r="D20" i="9"/>
  <c r="F30" i="9"/>
  <c r="E30" i="9"/>
  <c r="D30" i="9"/>
  <c r="F8" i="9" l="1"/>
  <c r="E8" i="9"/>
  <c r="D8" i="9"/>
  <c r="F37" i="10" l="1"/>
  <c r="G34" i="10" s="1"/>
  <c r="G37" i="10" s="1"/>
  <c r="H34" i="10" s="1"/>
  <c r="H37" i="10" s="1"/>
  <c r="I34" i="10" s="1"/>
  <c r="I37" i="10" s="1"/>
  <c r="J34" i="10" s="1"/>
  <c r="J37" i="10" s="1"/>
  <c r="J21" i="10"/>
  <c r="I21" i="10"/>
  <c r="H21" i="10"/>
  <c r="G21" i="10"/>
  <c r="F21" i="10"/>
  <c r="F14" i="10"/>
  <c r="F11" i="10"/>
  <c r="J8" i="10"/>
  <c r="I8" i="10"/>
  <c r="H8" i="10"/>
  <c r="G8" i="10"/>
  <c r="F8" i="10"/>
  <c r="F22" i="10" l="1"/>
  <c r="F28" i="10" s="1"/>
  <c r="F29" i="10" s="1"/>
  <c r="G11" i="10"/>
  <c r="G14" i="10" s="1"/>
  <c r="J11" i="10"/>
  <c r="J14" i="10" s="1"/>
  <c r="H11" i="10"/>
  <c r="H14" i="10" s="1"/>
  <c r="I11" i="10"/>
  <c r="I14" i="10" s="1"/>
</calcChain>
</file>

<file path=xl/sharedStrings.xml><?xml version="1.0" encoding="utf-8"?>
<sst xmlns="http://schemas.openxmlformats.org/spreadsheetml/2006/main" count="322" uniqueCount="139">
  <si>
    <t>PRIHODI UKUPNO</t>
  </si>
  <si>
    <t>RASHODI UKUPNO</t>
  </si>
  <si>
    <t>NETO FINANCIRANJE</t>
  </si>
  <si>
    <t>Naziv prihoda</t>
  </si>
  <si>
    <t xml:space="preserve">A. RAČUN PRIHODA I RASHODA </t>
  </si>
  <si>
    <t>Razred</t>
  </si>
  <si>
    <t>Skupina</t>
  </si>
  <si>
    <t>Prihodi poslovanja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</si>
  <si>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</si>
  <si>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</si>
  <si>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</si>
  <si>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</si>
  <si>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</si>
  <si>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UKUPNI RASHODI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</si>
  <si>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</si>
  <si>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</si>
  <si>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</si>
  <si>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</si>
  <si>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</si>
  <si>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</si>
  <si>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</si>
  <si>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</si>
  <si>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Izdaci za otplatu glavnice primljenih kredita i zajmova</t>
  </si>
  <si>
    <t>A) SAŽETAK RAČUNA PRIHODA I RASHODA</t>
  </si>
  <si>
    <t>B) SAŽETAK RAČUNA FINANCIRANJA</t>
  </si>
  <si>
    <t>Projekcija 
za 2025.</t>
  </si>
  <si>
    <t>Pomoći iz inozemstva i od subjekata unutar općeg proračuna</t>
  </si>
  <si>
    <t>Prihodi iz nadležnog proračuna i od HZZO-a temeljem ugovornih obveza</t>
  </si>
  <si>
    <t>Naziv</t>
  </si>
  <si>
    <t>Plan za 2024.</t>
  </si>
  <si>
    <t>Projekcija 
za 2026.</t>
  </si>
  <si>
    <t>Izvršenje 2022.</t>
  </si>
  <si>
    <t>Plan 2023.</t>
  </si>
  <si>
    <t>EUR</t>
  </si>
  <si>
    <t>Izvršenje 2022.*</t>
  </si>
  <si>
    <t>* Napomena: Iznosi u stupcima Izvršenje 2022. preračunavaju se iz kuna u eure prema fiksnom tečaju konverzije (1 EUR=7,53450 kuna) i po pravilima za preračunavanje i zaokruživanje.</t>
  </si>
  <si>
    <t>6 PRIHODI POSLOVANJA</t>
  </si>
  <si>
    <t>7 PRIHODI OD PRODAJE NEFINANCIJSKE IMOVINE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</si>
  <si>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</si>
  <si>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</si>
  <si>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</si>
  <si>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</si>
  <si>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Proračun za 2024.</t>
  </si>
  <si>
    <t>Projekcija proračuna
za 2025.</t>
  </si>
  <si>
    <t>Projekcija proračuna
za 2026.</t>
  </si>
  <si>
    <t>PRIHODI POSLOVANJA PREMA EKONOMSKOJ KLASIFIKACIJI</t>
  </si>
  <si>
    <t>RASHODI POSLOVANJA PREMA EKONOMSKOJ KLASIFIKACIJI</t>
  </si>
  <si>
    <t>PRIHODI POSLOVANJA PREMA IZVORIMA FINANCIRANJA</t>
  </si>
  <si>
    <t>Brojčana oznaka i naziv</t>
  </si>
  <si>
    <t>B. RAČUN FINANCIRANJA PREMA EKONOMSKOJ KLASIFIKACIJI</t>
  </si>
  <si>
    <t>B. RAČUN FINANCIRANJA PREMA IZVORIMA FINANCIRANJA</t>
  </si>
  <si>
    <t>PRIMICI UKUPNO</t>
  </si>
  <si>
    <t>IZDACI UKUPNO</t>
  </si>
  <si>
    <t>D) VIŠEGODIŠNJI PLAN URAVNOTEŽENJA</t>
  </si>
  <si>
    <t>RAZLIKA - VIŠAK / MANJAK</t>
  </si>
  <si>
    <t>VIŠAK / MANJAK + NETO FINANCIRANJE</t>
  </si>
  <si>
    <t xml:space="preserve">C) PRENESENI VIŠAK ILI PRENESENI MANJAK </t>
  </si>
  <si>
    <t>PRIJENOS VIŠKA / MANJKA IZ PRETHODNE(IH) GODINE</t>
  </si>
  <si>
    <t>PRIJENOS VIŠKA / MANJKA U SLJEDEĆE RAZDOBLJE</t>
  </si>
  <si>
    <t>VIŠAK / MANJAK + NETO FINANCIRANJE + PRIJENOS VIŠKA / MANJKA IZ PRETHODNE(IH) GODINE - PRIJENOS VIŠKA / MANJKA U SLJEDEĆE RAZDOBLJE</t>
  </si>
  <si>
    <t>VIŠAK / MANJAK IZ PRETHODNE(IH) GODINE KOJI ĆE SE RASPOREDITI / POKRITI</t>
  </si>
  <si>
    <t>VIŠAK / MANJAK TEKUĆE GODINE</t>
  </si>
  <si>
    <t>OSNOVNA ŠKOLA GALOVAC                                                                                                                                                   
PRIJEDLOG FINANCIJSKOG PLANA ZA 2024. I PROJEKCIJA ZA 2025. I 2026. GODINU</t>
  </si>
  <si>
    <t>09 Osnovno obrazovanje</t>
  </si>
  <si>
    <t>0912 Osnovno obrazovanje</t>
  </si>
  <si>
    <t>0960 Dodatne usluge u obrazovanju</t>
  </si>
  <si>
    <t>OSNOVNA ŠKOLA GALOVAC                                                                                                                                                                                                                                                                                                                
PRIJEDLOG FINANCIJSKOG PLANA ZA 2024. I PROJEKCIJA ZA 2025. I 2026. GODINU</t>
  </si>
  <si>
    <t>OSNOVNA ŠKOLA GALOVAC  
PRIJEDLOG FINANCIJSKOG PLANA ZA 2024. I PROJEKCIJA ZA 2025. I 2026. GODINU</t>
  </si>
  <si>
    <t>OSNOVNA ŠKOLA GALOVAC
PRIJEDLOG FINANCIJSKOG PLANA ZA 2024. I PROJEKCIJA ZA 2025. I 2026. GODINU</t>
  </si>
  <si>
    <t xml:space="preserve">OSNOVNA ŠKOLA GALOVAC                                                                                                                                                                                                                                            PRIJEDLOG FINANCIJSKOG PLANA ZA 2024. I PROJEKCIJE ZA 2025. I 2026. GODINU                                                                                                                         </t>
  </si>
  <si>
    <t>OSNOVNA ŠKOLA GALOVAC 
PRIJEDLOG FINANCIJSKOG PLANA ZA 2024. I PROJEKCIJA ZA 2025. I 2026. GODINU</t>
  </si>
  <si>
    <t xml:space="preserve"> </t>
  </si>
  <si>
    <t>42034 VIŠAK PRIHODA OŠ</t>
  </si>
  <si>
    <t>451 F.P. DOD. UDIO -DEC</t>
  </si>
  <si>
    <t>5103 MZO</t>
  </si>
  <si>
    <t>51034 MZOŠ - UDŽBENICI</t>
  </si>
  <si>
    <t xml:space="preserve">41 PRIHODI POSEB NAMJ. </t>
  </si>
  <si>
    <t>51035 MZO - PLAĆE</t>
  </si>
  <si>
    <t>510391 MZO PREHRANA</t>
  </si>
  <si>
    <t>511903  MRMSOS-HIGIJEN.</t>
  </si>
  <si>
    <t>53 PRORAČ. JlS</t>
  </si>
  <si>
    <t>61 TEKUĆE DONACIJE</t>
  </si>
  <si>
    <t>32 Materijani rashodi</t>
  </si>
  <si>
    <t>42 VIŠAK PRIHODA</t>
  </si>
  <si>
    <t>45  FP DEC</t>
  </si>
  <si>
    <t>31 Rashodi za zaposlene</t>
  </si>
  <si>
    <t>51 DRŽAVNI PRORAČUN</t>
  </si>
  <si>
    <t>38 Ostali rashodi</t>
  </si>
  <si>
    <t>42 Rash.za dugotr. Imovin.</t>
  </si>
  <si>
    <t>53 PRORAČUN JLS</t>
  </si>
  <si>
    <t xml:space="preserve"> 41 PPN</t>
  </si>
  <si>
    <t>Prihodi za posebne namjene</t>
  </si>
  <si>
    <t>Prihodi od pruženih usluga</t>
  </si>
  <si>
    <t xml:space="preserve">Ostale naknade iz proračuna </t>
  </si>
  <si>
    <t>Ostali rashodi</t>
  </si>
  <si>
    <t>Rashodi za nabavu dugotr.imov.</t>
  </si>
  <si>
    <t>PROGRAM 2202</t>
  </si>
  <si>
    <t>Osnovno školstvo - standard</t>
  </si>
  <si>
    <t>Aktivnost A2202-01</t>
  </si>
  <si>
    <t>Djelatnost osnovnih škola</t>
  </si>
  <si>
    <t>Izvor financiranja 45</t>
  </si>
  <si>
    <t>F.P. i dod.udio u por.na dohodak</t>
  </si>
  <si>
    <t>Hitne intervencije u OŠ</t>
  </si>
  <si>
    <t>Rash. nabav.proiz.dugot.imov</t>
  </si>
  <si>
    <t>Aktivnost T2202-03</t>
  </si>
  <si>
    <t>Aktivnost A2202-04</t>
  </si>
  <si>
    <t>Administracija i upravljanje</t>
  </si>
  <si>
    <t>Izvor financiranja 51</t>
  </si>
  <si>
    <t>Državni proračun</t>
  </si>
  <si>
    <t>PROGRAM 2203</t>
  </si>
  <si>
    <t>Osnovno školstvo - iznad standarda</t>
  </si>
  <si>
    <t>F.P. i dod. udio u por. na dohodak</t>
  </si>
  <si>
    <t>Aktivnost A2203-01</t>
  </si>
  <si>
    <t>Javne potrebe u prosvjeti</t>
  </si>
  <si>
    <t>Izvor financiranja 11</t>
  </si>
  <si>
    <t>Opći prihodi i primici</t>
  </si>
  <si>
    <t>Aktivnost A2203-04</t>
  </si>
  <si>
    <t>Podizanje kvalitete i standarda u školstvu</t>
  </si>
  <si>
    <t>Izvor financiranja 41</t>
  </si>
  <si>
    <t>Izvor financiranja 42</t>
  </si>
  <si>
    <t>Višak/manjak prihoda korisnici</t>
  </si>
  <si>
    <t>Izvor financiranja 53</t>
  </si>
  <si>
    <t>Proračun JLS</t>
  </si>
  <si>
    <t>Naknade građanima i kućanstvima</t>
  </si>
  <si>
    <t>Izvor financiranja 61</t>
  </si>
  <si>
    <t>Tekuće donacije - korisnici</t>
  </si>
  <si>
    <t>Aktivnost A2203-06</t>
  </si>
  <si>
    <t>Školska kuhinja i kantina</t>
  </si>
  <si>
    <t>Aktivnost A2203-14</t>
  </si>
  <si>
    <t>Natjecanja i smotre</t>
  </si>
  <si>
    <t>Aktivnost A2202-27</t>
  </si>
  <si>
    <t>Udžbenici</t>
  </si>
  <si>
    <t>Aktivnost A2203-31</t>
  </si>
  <si>
    <t>Projekt e-škole</t>
  </si>
  <si>
    <t>Aktivnost A2203-33</t>
  </si>
  <si>
    <t>Prehrana učenika</t>
  </si>
  <si>
    <t>Aktivnost A2203-34</t>
  </si>
  <si>
    <t>Zalihe mens.higij.potrepš.</t>
  </si>
  <si>
    <t>U K U P N O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</si>
</sst>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n&quot;_-;\-* #,##0.00\ &quot;kn&quot;_-;_-* &quot;-&quot;??\ &quot;kn&quot;_-;_-@_-"/>
    <numFmt numFmtId="164" formatCode="_-* #,##0.00\ _k_n_-;\-* #,##0.00\ _k_n_-;_-* &quot;-&quot;??\ _k_n_-;_-@_-"/>
  </numFmts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i/>
      <sz val="10"/>
      <color indexed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7" fillId="2" borderId="3" xfId="0" quotePrefix="1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/>
    </xf>
    <xf numFmtId="0" fontId="7" fillId="2" borderId="3" xfId="0" applyNumberFormat="1" applyFont="1" applyFill="1" applyBorder="1" applyAlignment="1" applyProtection="1">
      <alignment horizontal="left" vertical="center" wrapText="1"/>
    </xf>
    <xf numFmtId="0" fontId="7" fillId="2" borderId="3" xfId="0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7" fillId="2" borderId="3" xfId="0" applyNumberFormat="1" applyFont="1" applyFill="1" applyBorder="1" applyAlignment="1" applyProtection="1">
      <alignment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3" fontId="6" fillId="3" borderId="1" xfId="0" quotePrefix="1" applyNumberFormat="1" applyFont="1" applyFill="1" applyBorder="1" applyAlignment="1">
      <alignment horizontal="right"/>
    </xf>
    <xf numFmtId="0" fontId="15" fillId="0" borderId="5" xfId="0" applyFont="1" applyBorder="1" applyAlignment="1">
      <alignment horizontal="right" vertical="center"/>
    </xf>
    <xf numFmtId="0" fontId="9" fillId="3" borderId="1" xfId="0" applyFont="1" applyFill="1" applyBorder="1" applyAlignment="1">
      <alignment horizontal="left" vertical="center"/>
    </xf>
    <xf numFmtId="0" fontId="6" fillId="0" borderId="4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wrapText="1"/>
    </xf>
    <xf numFmtId="0" fontId="7" fillId="3" borderId="2" xfId="0" applyNumberFormat="1" applyFont="1" applyFill="1" applyBorder="1" applyAlignment="1" applyProtection="1">
      <alignment vertical="center"/>
    </xf>
    <xf numFmtId="3" fontId="6" fillId="0" borderId="3" xfId="0" applyNumberFormat="1" applyFont="1" applyFill="1" applyBorder="1" applyAlignment="1" applyProtection="1">
      <alignment horizontal="right" wrapText="1"/>
    </xf>
    <xf numFmtId="3" fontId="6" fillId="0" borderId="3" xfId="0" applyNumberFormat="1" applyFont="1" applyBorder="1" applyAlignment="1">
      <alignment horizontal="right"/>
    </xf>
    <xf numFmtId="3" fontId="9" fillId="4" borderId="1" xfId="0" quotePrefix="1" applyNumberFormat="1" applyFont="1" applyFill="1" applyBorder="1" applyAlignment="1">
      <alignment horizontal="right"/>
    </xf>
    <xf numFmtId="3" fontId="9" fillId="4" borderId="3" xfId="0" applyNumberFormat="1" applyFont="1" applyFill="1" applyBorder="1" applyAlignment="1" applyProtection="1">
      <alignment horizontal="right" wrapText="1"/>
    </xf>
    <xf numFmtId="3" fontId="9" fillId="3" borderId="1" xfId="0" quotePrefix="1" applyNumberFormat="1" applyFont="1" applyFill="1" applyBorder="1" applyAlignment="1">
      <alignment horizontal="right"/>
    </xf>
    <xf numFmtId="3" fontId="9" fillId="3" borderId="3" xfId="0" quotePrefix="1" applyNumberFormat="1" applyFont="1" applyFill="1" applyBorder="1" applyAlignment="1">
      <alignment horizontal="right"/>
    </xf>
    <xf numFmtId="0" fontId="16" fillId="0" borderId="0" xfId="0" applyNumberFormat="1" applyFont="1" applyFill="1" applyBorder="1" applyAlignment="1" applyProtection="1">
      <alignment horizontal="center" vertical="center" wrapText="1"/>
    </xf>
    <xf numFmtId="0" fontId="17" fillId="0" borderId="0" xfId="0" applyFont="1" applyAlignment="1">
      <alignment wrapText="1"/>
    </xf>
    <xf numFmtId="0" fontId="18" fillId="0" borderId="0" xfId="0" quotePrefix="1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/>
    <xf numFmtId="0" fontId="9" fillId="0" borderId="1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center" wrapText="1"/>
    </xf>
    <xf numFmtId="0" fontId="9" fillId="0" borderId="2" xfId="0" quotePrefix="1" applyNumberFormat="1" applyFont="1" applyFill="1" applyBorder="1" applyAlignment="1" applyProtection="1">
      <alignment horizontal="left"/>
    </xf>
    <xf numFmtId="0" fontId="9" fillId="2" borderId="3" xfId="0" applyNumberFormat="1" applyFont="1" applyFill="1" applyBorder="1" applyAlignment="1" applyProtection="1">
      <alignment horizontal="center" vertical="center" wrapText="1"/>
    </xf>
    <xf numFmtId="3" fontId="6" fillId="3" borderId="3" xfId="0" quotePrefix="1" applyNumberFormat="1" applyFont="1" applyFill="1" applyBorder="1" applyAlignment="1">
      <alignment horizontal="right"/>
    </xf>
    <xf numFmtId="0" fontId="7" fillId="2" borderId="3" xfId="0" quotePrefix="1" applyFont="1" applyFill="1" applyBorder="1" applyAlignment="1">
      <alignment horizontal="left" vertical="center" wrapText="1"/>
    </xf>
    <xf numFmtId="164" fontId="3" fillId="2" borderId="4" xfId="0" applyNumberFormat="1" applyFont="1" applyFill="1" applyBorder="1" applyAlignment="1">
      <alignment horizontal="right"/>
    </xf>
    <xf numFmtId="164" fontId="3" fillId="2" borderId="3" xfId="0" applyNumberFormat="1" applyFont="1" applyFill="1" applyBorder="1" applyAlignment="1">
      <alignment horizontal="right"/>
    </xf>
    <xf numFmtId="164" fontId="3" fillId="2" borderId="3" xfId="0" applyNumberFormat="1" applyFont="1" applyFill="1" applyBorder="1" applyAlignment="1" applyProtection="1">
      <alignment horizontal="right" wrapText="1"/>
    </xf>
    <xf numFmtId="164" fontId="6" fillId="2" borderId="4" xfId="0" applyNumberFormat="1" applyFont="1" applyFill="1" applyBorder="1" applyAlignment="1">
      <alignment horizontal="right"/>
    </xf>
    <xf numFmtId="164" fontId="6" fillId="2" borderId="3" xfId="0" applyNumberFormat="1" applyFont="1" applyFill="1" applyBorder="1" applyAlignment="1">
      <alignment horizontal="right"/>
    </xf>
    <xf numFmtId="0" fontId="1" fillId="0" borderId="0" xfId="0" applyFont="1"/>
    <xf numFmtId="164" fontId="3" fillId="2" borderId="3" xfId="0" applyNumberFormat="1" applyFont="1" applyFill="1" applyBorder="1" applyAlignment="1" applyProtection="1">
      <alignment horizontal="right"/>
    </xf>
    <xf numFmtId="164" fontId="6" fillId="2" borderId="3" xfId="0" applyNumberFormat="1" applyFont="1" applyFill="1" applyBorder="1" applyAlignment="1" applyProtection="1">
      <alignment horizontal="right"/>
    </xf>
    <xf numFmtId="164" fontId="6" fillId="0" borderId="4" xfId="0" applyNumberFormat="1" applyFont="1" applyFill="1" applyBorder="1" applyAlignment="1" applyProtection="1">
      <alignment horizontal="center" vertical="center" wrapText="1"/>
    </xf>
    <xf numFmtId="164" fontId="6" fillId="0" borderId="3" xfId="0" applyNumberFormat="1" applyFont="1" applyFill="1" applyBorder="1" applyAlignment="1" applyProtection="1">
      <alignment horizontal="right"/>
    </xf>
    <xf numFmtId="164" fontId="6" fillId="0" borderId="3" xfId="0" applyNumberFormat="1" applyFont="1" applyFill="1" applyBorder="1" applyAlignment="1" applyProtection="1">
      <alignment horizontal="center" vertical="center"/>
    </xf>
    <xf numFmtId="164" fontId="6" fillId="3" borderId="3" xfId="0" applyNumberFormat="1" applyFont="1" applyFill="1" applyBorder="1" applyAlignment="1">
      <alignment horizontal="right"/>
    </xf>
    <xf numFmtId="44" fontId="6" fillId="0" borderId="3" xfId="0" applyNumberFormat="1" applyFont="1" applyFill="1" applyBorder="1" applyAlignment="1">
      <alignment horizontal="right"/>
    </xf>
    <xf numFmtId="44" fontId="6" fillId="0" borderId="3" xfId="0" applyNumberFormat="1" applyFont="1" applyBorder="1" applyAlignment="1">
      <alignment horizontal="right"/>
    </xf>
    <xf numFmtId="164" fontId="6" fillId="0" borderId="3" xfId="0" applyNumberFormat="1" applyFont="1" applyFill="1" applyBorder="1" applyAlignment="1">
      <alignment horizontal="right"/>
    </xf>
    <xf numFmtId="164" fontId="6" fillId="0" borderId="3" xfId="0" applyNumberFormat="1" applyFont="1" applyBorder="1" applyAlignment="1">
      <alignment horizontal="right"/>
    </xf>
    <xf numFmtId="164" fontId="9" fillId="3" borderId="1" xfId="0" quotePrefix="1" applyNumberFormat="1" applyFont="1" applyFill="1" applyBorder="1" applyAlignment="1">
      <alignment horizontal="right"/>
    </xf>
    <xf numFmtId="164" fontId="9" fillId="3" borderId="3" xfId="0" quotePrefix="1" applyNumberFormat="1" applyFont="1" applyFill="1" applyBorder="1" applyAlignment="1">
      <alignment horizontal="right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6" fillId="3" borderId="4" xfId="0" applyNumberFormat="1" applyFont="1" applyFill="1" applyBorder="1" applyAlignment="1" applyProtection="1">
      <alignment horizontal="left" vertical="center" wrapText="1"/>
    </xf>
    <xf numFmtId="164" fontId="6" fillId="2" borderId="3" xfId="0" applyNumberFormat="1" applyFont="1" applyFill="1" applyBorder="1" applyAlignment="1" applyProtection="1">
      <alignment horizontal="center" vertical="center"/>
    </xf>
    <xf numFmtId="164" fontId="3" fillId="2" borderId="3" xfId="0" applyNumberFormat="1" applyFont="1" applyFill="1" applyBorder="1" applyAlignment="1" applyProtection="1">
      <alignment horizontal="center" vertical="center"/>
    </xf>
    <xf numFmtId="164" fontId="3" fillId="2" borderId="3" xfId="0" applyNumberFormat="1" applyFont="1" applyFill="1" applyBorder="1" applyAlignment="1" applyProtection="1">
      <alignment horizontal="center" vertical="center" wrapText="1"/>
    </xf>
    <xf numFmtId="164" fontId="6" fillId="2" borderId="3" xfId="0" applyNumberFormat="1" applyFont="1" applyFill="1" applyBorder="1" applyAlignment="1" applyProtection="1">
      <alignment horizontal="center" vertical="center" wrapText="1"/>
    </xf>
    <xf numFmtId="0" fontId="20" fillId="3" borderId="4" xfId="0" applyNumberFormat="1" applyFont="1" applyFill="1" applyBorder="1" applyAlignment="1" applyProtection="1">
      <alignment horizontal="left" vertical="center" wrapText="1"/>
    </xf>
    <xf numFmtId="164" fontId="6" fillId="3" borderId="4" xfId="0" applyNumberFormat="1" applyFont="1" applyFill="1" applyBorder="1" applyAlignment="1">
      <alignment horizontal="right"/>
    </xf>
    <xf numFmtId="164" fontId="6" fillId="3" borderId="3" xfId="0" applyNumberFormat="1" applyFont="1" applyFill="1" applyBorder="1" applyAlignment="1" applyProtection="1">
      <alignment horizontal="center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13" fillId="0" borderId="0" xfId="0" applyNumberFormat="1" applyFont="1" applyFill="1" applyBorder="1" applyAlignment="1" applyProtection="1">
      <alignment wrapText="1"/>
    </xf>
    <xf numFmtId="0" fontId="14" fillId="0" borderId="0" xfId="0" applyNumberFormat="1" applyFont="1" applyFill="1" applyBorder="1" applyAlignment="1" applyProtection="1">
      <alignment wrapText="1"/>
    </xf>
    <xf numFmtId="0" fontId="9" fillId="3" borderId="1" xfId="0" quotePrefix="1" applyNumberFormat="1" applyFont="1" applyFill="1" applyBorder="1" applyAlignment="1" applyProtection="1">
      <alignment horizontal="left" vertical="center" wrapText="1"/>
    </xf>
    <xf numFmtId="0" fontId="7" fillId="3" borderId="2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wrapText="1"/>
    </xf>
    <xf numFmtId="0" fontId="9" fillId="4" borderId="1" xfId="0" applyNumberFormat="1" applyFont="1" applyFill="1" applyBorder="1" applyAlignment="1" applyProtection="1">
      <alignment horizontal="left" vertical="center" wrapText="1"/>
    </xf>
    <xf numFmtId="0" fontId="9" fillId="4" borderId="2" xfId="0" applyNumberFormat="1" applyFont="1" applyFill="1" applyBorder="1" applyAlignment="1" applyProtection="1">
      <alignment horizontal="left" vertical="center" wrapText="1"/>
    </xf>
    <xf numFmtId="0" fontId="9" fillId="4" borderId="4" xfId="0" applyNumberFormat="1" applyFont="1" applyFill="1" applyBorder="1" applyAlignment="1" applyProtection="1">
      <alignment horizontal="left" vertical="center" wrapText="1"/>
    </xf>
    <xf numFmtId="0" fontId="9" fillId="3" borderId="1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horizontal="left" vertical="center" wrapText="1"/>
    </xf>
    <xf numFmtId="0" fontId="9" fillId="3" borderId="4" xfId="0" applyNumberFormat="1" applyFont="1" applyFill="1" applyBorder="1" applyAlignment="1" applyProtection="1">
      <alignment horizontal="left" vertical="center" wrapText="1"/>
    </xf>
    <xf numFmtId="0" fontId="16" fillId="0" borderId="0" xfId="0" applyNumberFormat="1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9" fillId="0" borderId="1" xfId="0" quotePrefix="1" applyFont="1" applyBorder="1" applyAlignment="1">
      <alignment horizontal="left" vertical="center"/>
    </xf>
    <xf numFmtId="0" fontId="7" fillId="0" borderId="2" xfId="0" applyNumberFormat="1" applyFont="1" applyFill="1" applyBorder="1" applyAlignment="1" applyProtection="1">
      <alignment vertical="center"/>
    </xf>
    <xf numFmtId="0" fontId="10" fillId="0" borderId="0" xfId="0" applyNumberFormat="1" applyFont="1" applyFill="1" applyBorder="1" applyAlignment="1" applyProtection="1">
      <alignment vertical="center" wrapText="1"/>
    </xf>
    <xf numFmtId="0" fontId="7" fillId="3" borderId="2" xfId="0" applyNumberFormat="1" applyFont="1" applyFill="1" applyBorder="1" applyAlignment="1" applyProtection="1">
      <alignment vertical="center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0" fontId="7" fillId="0" borderId="2" xfId="0" applyNumberFormat="1" applyFont="1" applyFill="1" applyBorder="1" applyAlignment="1" applyProtection="1">
      <alignment vertical="center" wrapText="1"/>
    </xf>
    <xf numFmtId="0" fontId="9" fillId="0" borderId="1" xfId="0" quotePrefix="1" applyFont="1" applyFill="1" applyBorder="1" applyAlignment="1">
      <alignment horizontal="left" vertical="center"/>
    </xf>
    <xf numFmtId="0" fontId="9" fillId="0" borderId="1" xfId="0" quotePrefix="1" applyNumberFormat="1" applyFont="1" applyFill="1" applyBorder="1" applyAlignment="1" applyProtection="1">
      <alignment horizontal="left" vertical="center" wrapText="1"/>
    </xf>
    <xf numFmtId="0" fontId="11" fillId="0" borderId="0" xfId="0" applyFont="1" applyAlignment="1">
      <alignment vertical="center" wrapText="1"/>
    </xf>
    <xf numFmtId="0" fontId="6" fillId="3" borderId="1" xfId="0" applyNumberFormat="1" applyFont="1" applyFill="1" applyBorder="1" applyAlignment="1" applyProtection="1">
      <alignment horizontal="left" vertical="center" wrapText="1"/>
    </xf>
    <xf numFmtId="0" fontId="6" fillId="3" borderId="2" xfId="0" applyNumberFormat="1" applyFont="1" applyFill="1" applyBorder="1" applyAlignment="1" applyProtection="1">
      <alignment horizontal="left" vertical="center" wrapText="1"/>
    </xf>
    <xf numFmtId="0" fontId="6" fillId="3" borderId="4" xfId="0" applyNumberFormat="1" applyFont="1" applyFill="1" applyBorder="1" applyAlignment="1" applyProtection="1">
      <alignment horizontal="left"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20" fillId="3" borderId="2" xfId="0" applyNumberFormat="1" applyFont="1" applyFill="1" applyBorder="1" applyAlignment="1" applyProtection="1">
      <alignment horizontal="left" vertical="center" wrapText="1"/>
    </xf>
    <xf numFmtId="0" fontId="20" fillId="3" borderId="4" xfId="0" applyNumberFormat="1" applyFont="1" applyFill="1" applyBorder="1" applyAlignment="1" applyProtection="1">
      <alignment horizontal="left" vertical="center" wrapText="1"/>
    </xf>
    <xf numFmtId="164" fontId="6" fillId="3" borderId="3" xfId="0" applyNumberFormat="1" applyFont="1" applyFill="1" applyBorder="1" applyAlignment="1" applyProtection="1">
      <alignment horizontal="right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0"/>
  <sheetViews>
    <sheetView topLeftCell="A4" workbookViewId="0">
      <selection activeCell="F14" sqref="F14"/>
    </sheetView>
  </sheetViews>
  <sheetFormatPr defaultRowHeight="15" x14ac:dyDescent="0.25"/>
  <cols>
    <col min="5" max="10" width="25.28515625" customWidth="1"/>
  </cols>
  <sheetData>
    <row r="1" spans="1:10" ht="42" customHeight="1" x14ac:dyDescent="0.25">
      <c r="A1" s="100" t="s">
        <v>70</v>
      </c>
      <c r="B1" s="100"/>
      <c r="C1" s="100"/>
      <c r="D1" s="100"/>
      <c r="E1" s="100"/>
      <c r="F1" s="100"/>
      <c r="G1" s="100"/>
      <c r="H1" s="100"/>
      <c r="I1" s="100"/>
      <c r="J1" s="100"/>
    </row>
    <row r="2" spans="1:10" ht="18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</row>
    <row r="3" spans="1:10" ht="15.75" x14ac:dyDescent="0.25">
      <c r="A3" s="100" t="s">
        <v>17</v>
      </c>
      <c r="B3" s="100"/>
      <c r="C3" s="100"/>
      <c r="D3" s="100"/>
      <c r="E3" s="100"/>
      <c r="F3" s="100"/>
      <c r="G3" s="100"/>
      <c r="H3" s="100"/>
      <c r="I3" s="113"/>
      <c r="J3" s="113"/>
    </row>
    <row r="4" spans="1:10" ht="18" x14ac:dyDescent="0.25">
      <c r="A4" s="24"/>
      <c r="B4" s="24"/>
      <c r="C4" s="24"/>
      <c r="D4" s="24"/>
      <c r="E4" s="24"/>
      <c r="F4" s="24"/>
      <c r="G4" s="24"/>
      <c r="H4" s="24"/>
      <c r="I4" s="5"/>
      <c r="J4" s="5"/>
    </row>
    <row r="5" spans="1:10" ht="15.75" x14ac:dyDescent="0.25">
      <c r="A5" s="100" t="s">
        <v>23</v>
      </c>
      <c r="B5" s="101"/>
      <c r="C5" s="101"/>
      <c r="D5" s="101"/>
      <c r="E5" s="101"/>
      <c r="F5" s="101"/>
      <c r="G5" s="101"/>
      <c r="H5" s="101"/>
      <c r="I5" s="101"/>
      <c r="J5" s="101"/>
    </row>
    <row r="6" spans="1:10" ht="18" x14ac:dyDescent="0.25">
      <c r="A6" s="1"/>
      <c r="B6" s="2"/>
      <c r="C6" s="2"/>
      <c r="D6" s="2"/>
      <c r="E6" s="6"/>
      <c r="F6" s="7"/>
      <c r="G6" s="7"/>
      <c r="H6" s="7"/>
      <c r="I6" s="7"/>
      <c r="J6" s="37" t="s">
        <v>33</v>
      </c>
    </row>
    <row r="7" spans="1:10" ht="25.5" x14ac:dyDescent="0.25">
      <c r="A7" s="30"/>
      <c r="B7" s="31"/>
      <c r="C7" s="31"/>
      <c r="D7" s="32"/>
      <c r="E7" s="33"/>
      <c r="F7" s="3" t="s">
        <v>34</v>
      </c>
      <c r="G7" s="3" t="s">
        <v>32</v>
      </c>
      <c r="H7" s="3" t="s">
        <v>42</v>
      </c>
      <c r="I7" s="3" t="s">
        <v>43</v>
      </c>
      <c r="J7" s="3" t="s">
        <v>44</v>
      </c>
    </row>
    <row r="8" spans="1:10" x14ac:dyDescent="0.25">
      <c r="A8" s="105" t="s">
        <v>0</v>
      </c>
      <c r="B8" s="99"/>
      <c r="C8" s="99"/>
      <c r="D8" s="99"/>
      <c r="E8" s="114"/>
      <c r="F8" s="34">
        <f>F9+F10</f>
        <v>0</v>
      </c>
      <c r="G8" s="75">
        <f t="shared" ref="G8:J8" si="0">G9+G10</f>
        <v>898845.89</v>
      </c>
      <c r="H8" s="75">
        <f t="shared" si="0"/>
        <v>947383.5</v>
      </c>
      <c r="I8" s="75">
        <f t="shared" si="0"/>
        <v>971068.1</v>
      </c>
      <c r="J8" s="75">
        <f t="shared" si="0"/>
        <v>995344.82</v>
      </c>
    </row>
    <row r="9" spans="1:10" x14ac:dyDescent="0.25">
      <c r="A9" s="115" t="s">
        <v>36</v>
      </c>
      <c r="B9" s="116"/>
      <c r="C9" s="116"/>
      <c r="D9" s="116"/>
      <c r="E9" s="112"/>
      <c r="F9" s="35"/>
      <c r="G9" s="65">
        <v>898845.89</v>
      </c>
      <c r="H9" s="65">
        <v>947383.5</v>
      </c>
      <c r="I9" s="65">
        <v>971068.1</v>
      </c>
      <c r="J9" s="65">
        <v>995344.82</v>
      </c>
    </row>
    <row r="10" spans="1:10" x14ac:dyDescent="0.25">
      <c r="A10" s="117" t="s">
        <v>37</v>
      </c>
      <c r="B10" s="112"/>
      <c r="C10" s="112"/>
      <c r="D10" s="112"/>
      <c r="E10" s="112"/>
      <c r="F10" s="76"/>
      <c r="G10" s="76"/>
      <c r="H10" s="76"/>
      <c r="I10" s="76"/>
      <c r="J10" s="76"/>
    </row>
    <row r="11" spans="1:10" x14ac:dyDescent="0.25">
      <c r="A11" s="38" t="s">
        <v>1</v>
      </c>
      <c r="B11" s="45"/>
      <c r="C11" s="45"/>
      <c r="D11" s="45"/>
      <c r="E11" s="45"/>
      <c r="F11" s="75">
        <f>F12+F13</f>
        <v>0</v>
      </c>
      <c r="G11" s="75">
        <f t="shared" ref="G11:J11" si="1">G12+G13</f>
        <v>903216.07</v>
      </c>
      <c r="H11" s="75">
        <f t="shared" si="1"/>
        <v>951193.5</v>
      </c>
      <c r="I11" s="75">
        <f t="shared" si="1"/>
        <v>974973.35</v>
      </c>
      <c r="J11" s="75">
        <f t="shared" si="1"/>
        <v>999347.72</v>
      </c>
    </row>
    <row r="12" spans="1:10" x14ac:dyDescent="0.25">
      <c r="A12" s="118" t="s">
        <v>38</v>
      </c>
      <c r="B12" s="116"/>
      <c r="C12" s="116"/>
      <c r="D12" s="116"/>
      <c r="E12" s="116"/>
      <c r="F12" s="76"/>
      <c r="G12" s="78">
        <v>889133.07</v>
      </c>
      <c r="H12" s="78">
        <v>933293.5</v>
      </c>
      <c r="I12" s="78">
        <v>956625.85</v>
      </c>
      <c r="J12" s="73">
        <v>980541.53</v>
      </c>
    </row>
    <row r="13" spans="1:10" x14ac:dyDescent="0.25">
      <c r="A13" s="111" t="s">
        <v>39</v>
      </c>
      <c r="B13" s="112"/>
      <c r="C13" s="112"/>
      <c r="D13" s="112"/>
      <c r="E13" s="112"/>
      <c r="F13" s="77"/>
      <c r="G13" s="79">
        <v>14083</v>
      </c>
      <c r="H13" s="79">
        <v>17900</v>
      </c>
      <c r="I13" s="79">
        <v>18347.5</v>
      </c>
      <c r="J13" s="73">
        <v>18806.189999999999</v>
      </c>
    </row>
    <row r="14" spans="1:10" x14ac:dyDescent="0.25">
      <c r="A14" s="98" t="s">
        <v>54</v>
      </c>
      <c r="B14" s="99"/>
      <c r="C14" s="99"/>
      <c r="D14" s="99"/>
      <c r="E14" s="99"/>
      <c r="F14" s="75">
        <f>F8-F11</f>
        <v>0</v>
      </c>
      <c r="G14" s="75">
        <f t="shared" ref="G14:J14" si="2">G8-G11</f>
        <v>-4370.1799999999348</v>
      </c>
      <c r="H14" s="75">
        <f t="shared" si="2"/>
        <v>-3810</v>
      </c>
      <c r="I14" s="75">
        <f t="shared" si="2"/>
        <v>-3905.25</v>
      </c>
      <c r="J14" s="75">
        <f t="shared" si="2"/>
        <v>-4002.9000000000233</v>
      </c>
    </row>
    <row r="15" spans="1:10" ht="18" x14ac:dyDescent="0.25">
      <c r="A15" s="24"/>
      <c r="B15" s="22"/>
      <c r="C15" s="22"/>
      <c r="D15" s="22"/>
      <c r="E15" s="22"/>
      <c r="F15" s="22"/>
      <c r="G15" s="22"/>
      <c r="H15" s="23"/>
      <c r="I15" s="23"/>
      <c r="J15" s="23"/>
    </row>
    <row r="16" spans="1:10" ht="15.75" x14ac:dyDescent="0.25">
      <c r="A16" s="100" t="s">
        <v>24</v>
      </c>
      <c r="B16" s="101"/>
      <c r="C16" s="101"/>
      <c r="D16" s="101"/>
      <c r="E16" s="101"/>
      <c r="F16" s="101"/>
      <c r="G16" s="101"/>
      <c r="H16" s="101"/>
      <c r="I16" s="101"/>
      <c r="J16" s="101"/>
    </row>
    <row r="17" spans="1:10" ht="18" x14ac:dyDescent="0.25">
      <c r="A17" s="24"/>
      <c r="B17" s="22"/>
      <c r="C17" s="22"/>
      <c r="D17" s="22"/>
      <c r="E17" s="22"/>
      <c r="F17" s="22"/>
      <c r="G17" s="22"/>
      <c r="H17" s="23"/>
      <c r="I17" s="23"/>
      <c r="J17" s="23"/>
    </row>
    <row r="18" spans="1:10" ht="25.5" x14ac:dyDescent="0.25">
      <c r="A18" s="30"/>
      <c r="B18" s="31"/>
      <c r="C18" s="31"/>
      <c r="D18" s="32"/>
      <c r="E18" s="33"/>
      <c r="F18" s="3" t="s">
        <v>34</v>
      </c>
      <c r="G18" s="3" t="s">
        <v>32</v>
      </c>
      <c r="H18" s="3" t="s">
        <v>42</v>
      </c>
      <c r="I18" s="3" t="s">
        <v>43</v>
      </c>
      <c r="J18" s="3" t="s">
        <v>44</v>
      </c>
    </row>
    <row r="19" spans="1:10" x14ac:dyDescent="0.25">
      <c r="A19" s="111" t="s">
        <v>40</v>
      </c>
      <c r="B19" s="112"/>
      <c r="C19" s="112"/>
      <c r="D19" s="112"/>
      <c r="E19" s="112"/>
      <c r="F19" s="47"/>
      <c r="G19" s="47"/>
      <c r="H19" s="47"/>
      <c r="I19" s="47"/>
      <c r="J19" s="46"/>
    </row>
    <row r="20" spans="1:10" x14ac:dyDescent="0.25">
      <c r="A20" s="111" t="s">
        <v>41</v>
      </c>
      <c r="B20" s="112"/>
      <c r="C20" s="112"/>
      <c r="D20" s="112"/>
      <c r="E20" s="112"/>
      <c r="F20" s="47"/>
      <c r="G20" s="47"/>
      <c r="H20" s="47"/>
      <c r="I20" s="47"/>
      <c r="J20" s="46"/>
    </row>
    <row r="21" spans="1:10" x14ac:dyDescent="0.25">
      <c r="A21" s="98" t="s">
        <v>2</v>
      </c>
      <c r="B21" s="99"/>
      <c r="C21" s="99"/>
      <c r="D21" s="99"/>
      <c r="E21" s="99"/>
      <c r="F21" s="34">
        <f>F19-F20</f>
        <v>0</v>
      </c>
      <c r="G21" s="34">
        <f t="shared" ref="G21:J21" si="3">G19-G20</f>
        <v>0</v>
      </c>
      <c r="H21" s="34">
        <f t="shared" si="3"/>
        <v>0</v>
      </c>
      <c r="I21" s="34">
        <f t="shared" si="3"/>
        <v>0</v>
      </c>
      <c r="J21" s="34">
        <f t="shared" si="3"/>
        <v>0</v>
      </c>
    </row>
    <row r="22" spans="1:10" x14ac:dyDescent="0.25">
      <c r="A22" s="98" t="s">
        <v>55</v>
      </c>
      <c r="B22" s="99"/>
      <c r="C22" s="99"/>
      <c r="D22" s="99"/>
      <c r="E22" s="99"/>
      <c r="F22" s="34">
        <f>F14+F21</f>
        <v>0</v>
      </c>
      <c r="G22" s="75">
        <v>4370.18</v>
      </c>
      <c r="H22" s="75">
        <v>3810</v>
      </c>
      <c r="I22" s="75">
        <v>3905.25</v>
      </c>
      <c r="J22" s="75">
        <v>4002.9</v>
      </c>
    </row>
    <row r="23" spans="1:10" ht="18" x14ac:dyDescent="0.25">
      <c r="A23" s="21"/>
      <c r="B23" s="22"/>
      <c r="C23" s="22"/>
      <c r="D23" s="22"/>
      <c r="E23" s="22"/>
      <c r="F23" s="22"/>
      <c r="G23" s="22"/>
      <c r="H23" s="23"/>
      <c r="I23" s="23"/>
      <c r="J23" s="23"/>
    </row>
    <row r="24" spans="1:10" ht="15.75" x14ac:dyDescent="0.25">
      <c r="A24" s="100" t="s">
        <v>56</v>
      </c>
      <c r="B24" s="101"/>
      <c r="C24" s="101"/>
      <c r="D24" s="101"/>
      <c r="E24" s="101"/>
      <c r="F24" s="101"/>
      <c r="G24" s="101"/>
      <c r="H24" s="101"/>
      <c r="I24" s="101"/>
      <c r="J24" s="101"/>
    </row>
    <row r="25" spans="1:10" ht="15.75" x14ac:dyDescent="0.25">
      <c r="A25" s="43"/>
      <c r="B25" s="44"/>
      <c r="C25" s="44"/>
      <c r="D25" s="44"/>
      <c r="E25" s="44"/>
      <c r="F25" s="44"/>
      <c r="G25" s="44"/>
      <c r="H25" s="44"/>
      <c r="I25" s="44"/>
      <c r="J25" s="44"/>
    </row>
    <row r="26" spans="1:10" ht="25.5" x14ac:dyDescent="0.25">
      <c r="A26" s="30"/>
      <c r="B26" s="31"/>
      <c r="C26" s="31"/>
      <c r="D26" s="32"/>
      <c r="E26" s="33"/>
      <c r="F26" s="3" t="s">
        <v>34</v>
      </c>
      <c r="G26" s="3" t="s">
        <v>32</v>
      </c>
      <c r="H26" s="3" t="s">
        <v>42</v>
      </c>
      <c r="I26" s="3" t="s">
        <v>43</v>
      </c>
      <c r="J26" s="3" t="s">
        <v>44</v>
      </c>
    </row>
    <row r="27" spans="1:10" ht="15" customHeight="1" x14ac:dyDescent="0.25">
      <c r="A27" s="102" t="s">
        <v>57</v>
      </c>
      <c r="B27" s="103"/>
      <c r="C27" s="103"/>
      <c r="D27" s="103"/>
      <c r="E27" s="104"/>
      <c r="F27" s="48">
        <v>0</v>
      </c>
      <c r="G27" s="48">
        <v>0</v>
      </c>
      <c r="H27" s="48">
        <v>0</v>
      </c>
      <c r="I27" s="48">
        <v>0</v>
      </c>
      <c r="J27" s="49">
        <v>0</v>
      </c>
    </row>
    <row r="28" spans="1:10" ht="15" customHeight="1" x14ac:dyDescent="0.25">
      <c r="A28" s="98" t="s">
        <v>58</v>
      </c>
      <c r="B28" s="99"/>
      <c r="C28" s="99"/>
      <c r="D28" s="99"/>
      <c r="E28" s="99"/>
      <c r="F28" s="50">
        <f>F22+F27</f>
        <v>0</v>
      </c>
      <c r="G28" s="80" t="s">
        <v>71</v>
      </c>
      <c r="H28" s="80" t="s">
        <v>71</v>
      </c>
      <c r="I28" s="80" t="s">
        <v>71</v>
      </c>
      <c r="J28" s="81" t="s">
        <v>71</v>
      </c>
    </row>
    <row r="29" spans="1:10" ht="45" customHeight="1" x14ac:dyDescent="0.25">
      <c r="A29" s="105" t="s">
        <v>59</v>
      </c>
      <c r="B29" s="106"/>
      <c r="C29" s="106"/>
      <c r="D29" s="106"/>
      <c r="E29" s="107"/>
      <c r="F29" s="50">
        <f>F14+F21+F27-F28</f>
        <v>0</v>
      </c>
      <c r="G29" s="50" t="s">
        <v>71</v>
      </c>
      <c r="H29" s="50" t="s">
        <v>71</v>
      </c>
      <c r="I29" s="50" t="s">
        <v>71</v>
      </c>
      <c r="J29" s="51" t="s">
        <v>71</v>
      </c>
    </row>
    <row r="30" spans="1:10" ht="15.75" x14ac:dyDescent="0.25">
      <c r="A30" s="52"/>
      <c r="B30" s="53"/>
      <c r="C30" s="53"/>
      <c r="D30" s="53"/>
      <c r="E30" s="53"/>
      <c r="F30" s="53"/>
      <c r="G30" s="53"/>
      <c r="H30" s="53"/>
      <c r="I30" s="53"/>
      <c r="J30" s="53"/>
    </row>
    <row r="31" spans="1:10" ht="15.75" x14ac:dyDescent="0.25">
      <c r="A31" s="108" t="s">
        <v>53</v>
      </c>
      <c r="B31" s="108"/>
      <c r="C31" s="108"/>
      <c r="D31" s="108"/>
      <c r="E31" s="108"/>
      <c r="F31" s="108"/>
      <c r="G31" s="108"/>
      <c r="H31" s="108"/>
      <c r="I31" s="108"/>
      <c r="J31" s="108"/>
    </row>
    <row r="32" spans="1:10" ht="18" x14ac:dyDescent="0.25">
      <c r="A32" s="54"/>
      <c r="B32" s="55"/>
      <c r="C32" s="55"/>
      <c r="D32" s="55"/>
      <c r="E32" s="55"/>
      <c r="F32" s="55"/>
      <c r="G32" s="55"/>
      <c r="H32" s="56"/>
      <c r="I32" s="56"/>
      <c r="J32" s="56"/>
    </row>
    <row r="33" spans="1:10" ht="25.5" x14ac:dyDescent="0.25">
      <c r="A33" s="57"/>
      <c r="B33" s="58"/>
      <c r="C33" s="58"/>
      <c r="D33" s="59"/>
      <c r="E33" s="60"/>
      <c r="F33" s="61" t="s">
        <v>34</v>
      </c>
      <c r="G33" s="61" t="s">
        <v>32</v>
      </c>
      <c r="H33" s="61" t="s">
        <v>42</v>
      </c>
      <c r="I33" s="61" t="s">
        <v>43</v>
      </c>
      <c r="J33" s="61" t="s">
        <v>44</v>
      </c>
    </row>
    <row r="34" spans="1:10" x14ac:dyDescent="0.25">
      <c r="A34" s="102" t="s">
        <v>57</v>
      </c>
      <c r="B34" s="103"/>
      <c r="C34" s="103"/>
      <c r="D34" s="103"/>
      <c r="E34" s="104"/>
      <c r="F34" s="48">
        <v>0</v>
      </c>
      <c r="G34" s="48">
        <f>F37</f>
        <v>0</v>
      </c>
      <c r="H34" s="48">
        <f>G37</f>
        <v>0</v>
      </c>
      <c r="I34" s="48">
        <f>H37</f>
        <v>0</v>
      </c>
      <c r="J34" s="49">
        <f>I37</f>
        <v>0</v>
      </c>
    </row>
    <row r="35" spans="1:10" ht="28.5" customHeight="1" x14ac:dyDescent="0.25">
      <c r="A35" s="102" t="s">
        <v>60</v>
      </c>
      <c r="B35" s="103"/>
      <c r="C35" s="103"/>
      <c r="D35" s="103"/>
      <c r="E35" s="104"/>
      <c r="F35" s="48">
        <v>0</v>
      </c>
      <c r="G35" s="48">
        <v>0</v>
      </c>
      <c r="H35" s="48">
        <v>0</v>
      </c>
      <c r="I35" s="48">
        <v>0</v>
      </c>
      <c r="J35" s="49">
        <v>0</v>
      </c>
    </row>
    <row r="36" spans="1:10" x14ac:dyDescent="0.25">
      <c r="A36" s="102" t="s">
        <v>61</v>
      </c>
      <c r="B36" s="109"/>
      <c r="C36" s="109"/>
      <c r="D36" s="109"/>
      <c r="E36" s="110"/>
      <c r="F36" s="48">
        <v>0</v>
      </c>
      <c r="G36" s="48">
        <v>0</v>
      </c>
      <c r="H36" s="48">
        <v>0</v>
      </c>
      <c r="I36" s="48">
        <v>0</v>
      </c>
      <c r="J36" s="49">
        <v>0</v>
      </c>
    </row>
    <row r="37" spans="1:10" ht="15" customHeight="1" x14ac:dyDescent="0.25">
      <c r="A37" s="98" t="s">
        <v>58</v>
      </c>
      <c r="B37" s="99"/>
      <c r="C37" s="99"/>
      <c r="D37" s="99"/>
      <c r="E37" s="99"/>
      <c r="F37" s="36">
        <f>F34-F35+F36</f>
        <v>0</v>
      </c>
      <c r="G37" s="36">
        <f t="shared" ref="G37:J37" si="4">G34-G35+G36</f>
        <v>0</v>
      </c>
      <c r="H37" s="36">
        <f t="shared" si="4"/>
        <v>0</v>
      </c>
      <c r="I37" s="36">
        <f t="shared" si="4"/>
        <v>0</v>
      </c>
      <c r="J37" s="62">
        <f t="shared" si="4"/>
        <v>0</v>
      </c>
    </row>
    <row r="38" spans="1:10" ht="17.25" customHeight="1" x14ac:dyDescent="0.25"/>
    <row r="39" spans="1:10" x14ac:dyDescent="0.25">
      <c r="A39" s="96" t="s">
        <v>35</v>
      </c>
      <c r="B39" s="97"/>
      <c r="C39" s="97"/>
      <c r="D39" s="97"/>
      <c r="E39" s="97"/>
      <c r="F39" s="97"/>
      <c r="G39" s="97"/>
      <c r="H39" s="97"/>
      <c r="I39" s="97"/>
      <c r="J39" s="97"/>
    </row>
    <row r="40" spans="1:10" ht="9" customHeight="1" x14ac:dyDescent="0.25"/>
  </sheetData>
  <mergeCells count="24">
    <mergeCell ref="A20:E20"/>
    <mergeCell ref="A1:J1"/>
    <mergeCell ref="A3:J3"/>
    <mergeCell ref="A5:J5"/>
    <mergeCell ref="A8:E8"/>
    <mergeCell ref="A9:E9"/>
    <mergeCell ref="A10:E10"/>
    <mergeCell ref="A12:E12"/>
    <mergeCell ref="A13:E13"/>
    <mergeCell ref="A14:E14"/>
    <mergeCell ref="A16:J16"/>
    <mergeCell ref="A19:E19"/>
    <mergeCell ref="A39:J39"/>
    <mergeCell ref="A21:E21"/>
    <mergeCell ref="A22:E22"/>
    <mergeCell ref="A24:J24"/>
    <mergeCell ref="A27:E27"/>
    <mergeCell ref="A28:E28"/>
    <mergeCell ref="A29:E29"/>
    <mergeCell ref="A31:J31"/>
    <mergeCell ref="A34:E34"/>
    <mergeCell ref="A35:E35"/>
    <mergeCell ref="A36:E36"/>
    <mergeCell ref="A37:E37"/>
  </mergeCells>
  <pageMargins left="0.7" right="0.7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29"/>
  <sheetViews>
    <sheetView topLeftCell="A6" workbookViewId="0">
      <selection activeCell="E12" sqref="E12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8" width="25.28515625" customWidth="1"/>
  </cols>
  <sheetData>
    <row r="1" spans="1:8" ht="42" customHeight="1" x14ac:dyDescent="0.25">
      <c r="A1" s="100" t="s">
        <v>68</v>
      </c>
      <c r="B1" s="100"/>
      <c r="C1" s="100"/>
      <c r="D1" s="100"/>
      <c r="E1" s="100"/>
      <c r="F1" s="100"/>
      <c r="G1" s="100"/>
      <c r="H1" s="100"/>
    </row>
    <row r="2" spans="1:8" ht="18" customHeight="1" x14ac:dyDescent="0.25">
      <c r="A2" s="4"/>
      <c r="B2" s="4"/>
      <c r="C2" s="4"/>
      <c r="D2" s="4"/>
      <c r="E2" s="4"/>
      <c r="F2" s="4"/>
      <c r="G2" s="4"/>
      <c r="H2" s="4"/>
    </row>
    <row r="3" spans="1:8" ht="15.75" customHeight="1" x14ac:dyDescent="0.25">
      <c r="A3" s="100" t="s">
        <v>17</v>
      </c>
      <c r="B3" s="100"/>
      <c r="C3" s="100"/>
      <c r="D3" s="100"/>
      <c r="E3" s="100"/>
      <c r="F3" s="100"/>
      <c r="G3" s="100"/>
      <c r="H3" s="100"/>
    </row>
    <row r="4" spans="1:8" ht="18" x14ac:dyDescent="0.25">
      <c r="A4" s="4"/>
      <c r="B4" s="4"/>
      <c r="C4" s="4"/>
      <c r="D4" s="4"/>
      <c r="E4" s="4"/>
      <c r="F4" s="4"/>
      <c r="G4" s="5"/>
      <c r="H4" s="5"/>
    </row>
    <row r="5" spans="1:8" ht="18" customHeight="1" x14ac:dyDescent="0.25">
      <c r="A5" s="100" t="s">
        <v>4</v>
      </c>
      <c r="B5" s="100"/>
      <c r="C5" s="100"/>
      <c r="D5" s="100"/>
      <c r="E5" s="100"/>
      <c r="F5" s="100"/>
      <c r="G5" s="100"/>
      <c r="H5" s="100"/>
    </row>
    <row r="6" spans="1:8" ht="18" x14ac:dyDescent="0.25">
      <c r="A6" s="4"/>
      <c r="B6" s="4"/>
      <c r="C6" s="4"/>
      <c r="D6" s="4"/>
      <c r="E6" s="4"/>
      <c r="F6" s="4"/>
      <c r="G6" s="5"/>
      <c r="H6" s="5"/>
    </row>
    <row r="7" spans="1:8" ht="15.75" customHeight="1" x14ac:dyDescent="0.25">
      <c r="A7" s="100" t="s">
        <v>45</v>
      </c>
      <c r="B7" s="100"/>
      <c r="C7" s="100"/>
      <c r="D7" s="100"/>
      <c r="E7" s="100"/>
      <c r="F7" s="100"/>
      <c r="G7" s="100"/>
      <c r="H7" s="100"/>
    </row>
    <row r="8" spans="1:8" ht="18" x14ac:dyDescent="0.25">
      <c r="A8" s="4"/>
      <c r="B8" s="4"/>
      <c r="C8" s="4"/>
      <c r="D8" s="4"/>
      <c r="E8" s="4"/>
      <c r="F8" s="4"/>
      <c r="G8" s="5"/>
      <c r="H8" s="5"/>
    </row>
    <row r="9" spans="1:8" ht="25.5" x14ac:dyDescent="0.25">
      <c r="A9" s="20" t="s">
        <v>5</v>
      </c>
      <c r="B9" s="19" t="s">
        <v>6</v>
      </c>
      <c r="C9" s="19" t="s">
        <v>3</v>
      </c>
      <c r="D9" s="19" t="s">
        <v>31</v>
      </c>
      <c r="E9" s="20" t="s">
        <v>32</v>
      </c>
      <c r="F9" s="20" t="s">
        <v>29</v>
      </c>
      <c r="G9" s="20" t="s">
        <v>25</v>
      </c>
      <c r="H9" s="20" t="s">
        <v>30</v>
      </c>
    </row>
    <row r="10" spans="1:8" x14ac:dyDescent="0.25">
      <c r="A10" s="40"/>
      <c r="B10" s="41"/>
      <c r="C10" s="39" t="s">
        <v>0</v>
      </c>
      <c r="D10" s="72"/>
      <c r="E10" s="74">
        <f>SUM(E12+E13+E14+E15)</f>
        <v>898845.89</v>
      </c>
      <c r="F10" s="73">
        <v>947383.5</v>
      </c>
      <c r="G10" s="73">
        <f>SUM(G12+G13+G14+G15)</f>
        <v>971068.1</v>
      </c>
      <c r="H10" s="74">
        <f>SUM(H12+H13+H14+H15)</f>
        <v>995344.82000000018</v>
      </c>
    </row>
    <row r="11" spans="1:8" ht="15.75" customHeight="1" x14ac:dyDescent="0.25">
      <c r="A11" s="11">
        <v>6</v>
      </c>
      <c r="B11" s="11"/>
      <c r="C11" s="11" t="s">
        <v>7</v>
      </c>
      <c r="D11" s="64"/>
      <c r="E11" s="65">
        <v>898845.89</v>
      </c>
      <c r="F11" s="65">
        <v>947383.5</v>
      </c>
      <c r="G11" s="65">
        <v>971068.1</v>
      </c>
      <c r="H11" s="65">
        <v>995344.82</v>
      </c>
    </row>
    <row r="12" spans="1:8" ht="38.25" x14ac:dyDescent="0.25">
      <c r="A12" s="11"/>
      <c r="B12" s="16">
        <v>63</v>
      </c>
      <c r="C12" s="16" t="s">
        <v>26</v>
      </c>
      <c r="D12" s="64"/>
      <c r="E12" s="65">
        <v>843807.98</v>
      </c>
      <c r="F12" s="65">
        <v>892346.01</v>
      </c>
      <c r="G12" s="65">
        <v>914654.67</v>
      </c>
      <c r="H12" s="65">
        <v>937521.05</v>
      </c>
    </row>
    <row r="13" spans="1:8" x14ac:dyDescent="0.25">
      <c r="A13" s="11"/>
      <c r="B13" s="12">
        <v>65</v>
      </c>
      <c r="C13" s="12" t="s">
        <v>91</v>
      </c>
      <c r="D13" s="64"/>
      <c r="E13" s="65">
        <v>2021.16</v>
      </c>
      <c r="F13" s="65">
        <v>661.54</v>
      </c>
      <c r="G13" s="65">
        <v>678.08</v>
      </c>
      <c r="H13" s="65">
        <v>695.03</v>
      </c>
    </row>
    <row r="14" spans="1:8" x14ac:dyDescent="0.25">
      <c r="A14" s="12"/>
      <c r="B14" s="12">
        <v>66</v>
      </c>
      <c r="C14" s="12" t="s">
        <v>92</v>
      </c>
      <c r="D14" s="64"/>
      <c r="E14" s="65">
        <v>710</v>
      </c>
      <c r="F14" s="65">
        <v>500</v>
      </c>
      <c r="G14" s="65">
        <v>512.5</v>
      </c>
      <c r="H14" s="65">
        <v>525.30999999999995</v>
      </c>
    </row>
    <row r="15" spans="1:8" ht="38.25" x14ac:dyDescent="0.25">
      <c r="A15" s="12"/>
      <c r="B15" s="12">
        <v>67</v>
      </c>
      <c r="C15" s="16" t="s">
        <v>27</v>
      </c>
      <c r="D15" s="64"/>
      <c r="E15" s="65">
        <v>52306.75</v>
      </c>
      <c r="F15" s="65">
        <v>53875.95</v>
      </c>
      <c r="G15" s="65">
        <v>55222.85</v>
      </c>
      <c r="H15" s="65">
        <v>56603.43</v>
      </c>
    </row>
    <row r="18" spans="1:8" ht="15.75" x14ac:dyDescent="0.25">
      <c r="A18" s="100" t="s">
        <v>46</v>
      </c>
      <c r="B18" s="119"/>
      <c r="C18" s="119"/>
      <c r="D18" s="119"/>
      <c r="E18" s="119"/>
      <c r="F18" s="119"/>
      <c r="G18" s="119"/>
      <c r="H18" s="119"/>
    </row>
    <row r="19" spans="1:8" ht="18" x14ac:dyDescent="0.25">
      <c r="A19" s="4"/>
      <c r="B19" s="4"/>
      <c r="C19" s="4"/>
      <c r="D19" s="4"/>
      <c r="E19" s="4"/>
      <c r="F19" s="4"/>
      <c r="G19" s="5"/>
      <c r="H19" s="5"/>
    </row>
    <row r="20" spans="1:8" ht="25.5" x14ac:dyDescent="0.25">
      <c r="A20" s="20" t="s">
        <v>5</v>
      </c>
      <c r="B20" s="19" t="s">
        <v>6</v>
      </c>
      <c r="C20" s="19" t="s">
        <v>8</v>
      </c>
      <c r="D20" s="19" t="s">
        <v>31</v>
      </c>
      <c r="E20" s="20" t="s">
        <v>32</v>
      </c>
      <c r="F20" s="20" t="s">
        <v>29</v>
      </c>
      <c r="G20" s="20" t="s">
        <v>25</v>
      </c>
      <c r="H20" s="20" t="s">
        <v>30</v>
      </c>
    </row>
    <row r="21" spans="1:8" x14ac:dyDescent="0.25">
      <c r="A21" s="40"/>
      <c r="B21" s="41"/>
      <c r="C21" s="39" t="s">
        <v>1</v>
      </c>
      <c r="D21" s="72"/>
      <c r="E21" s="73">
        <f>SUM(E22+E28)</f>
        <v>903216.07</v>
      </c>
      <c r="F21" s="73">
        <f>SUM(F22+F28)</f>
        <v>951193.5</v>
      </c>
      <c r="G21" s="73">
        <f>SUM(G22+G28)</f>
        <v>974973.35000000009</v>
      </c>
      <c r="H21" s="73">
        <f>SUM(H22+H28)</f>
        <v>999347.71999999986</v>
      </c>
    </row>
    <row r="22" spans="1:8" ht="15.75" customHeight="1" x14ac:dyDescent="0.25">
      <c r="A22" s="11">
        <v>3</v>
      </c>
      <c r="B22" s="11"/>
      <c r="C22" s="11" t="s">
        <v>9</v>
      </c>
      <c r="D22" s="67"/>
      <c r="E22" s="68">
        <f>SUM(E23:E26)</f>
        <v>889133.07</v>
      </c>
      <c r="F22" s="68">
        <f>SUM(F23:F26)</f>
        <v>933293.5</v>
      </c>
      <c r="G22" s="68">
        <f>SUM(G23:G26)</f>
        <v>956625.85000000009</v>
      </c>
      <c r="H22" s="68">
        <f>SUM(H23:H26)</f>
        <v>980541.52999999991</v>
      </c>
    </row>
    <row r="23" spans="1:8" ht="15.75" customHeight="1" x14ac:dyDescent="0.25">
      <c r="A23" s="11"/>
      <c r="B23" s="16">
        <v>31</v>
      </c>
      <c r="C23" s="16" t="s">
        <v>10</v>
      </c>
      <c r="D23" s="64" t="s">
        <v>71</v>
      </c>
      <c r="E23" s="65">
        <v>751247.02</v>
      </c>
      <c r="F23" s="65">
        <v>785772.01</v>
      </c>
      <c r="G23" s="65">
        <v>805416.31</v>
      </c>
      <c r="H23" s="65">
        <v>825551.72</v>
      </c>
    </row>
    <row r="24" spans="1:8" x14ac:dyDescent="0.25">
      <c r="A24" s="12"/>
      <c r="B24" s="12">
        <v>32</v>
      </c>
      <c r="C24" s="12" t="s">
        <v>20</v>
      </c>
      <c r="D24" s="64"/>
      <c r="E24" s="65">
        <v>132560.47</v>
      </c>
      <c r="F24" s="65">
        <v>141691.49</v>
      </c>
      <c r="G24" s="65">
        <v>145233.79</v>
      </c>
      <c r="H24" s="65">
        <v>148864.66</v>
      </c>
    </row>
    <row r="25" spans="1:8" x14ac:dyDescent="0.25">
      <c r="A25" s="12"/>
      <c r="B25" s="12">
        <v>37</v>
      </c>
      <c r="C25" s="12" t="s">
        <v>93</v>
      </c>
      <c r="D25" s="64" t="s">
        <v>71</v>
      </c>
      <c r="E25" s="65">
        <v>5000</v>
      </c>
      <c r="F25" s="65">
        <v>5500</v>
      </c>
      <c r="G25" s="65">
        <v>5637.5</v>
      </c>
      <c r="H25" s="65">
        <v>5778.44</v>
      </c>
    </row>
    <row r="26" spans="1:8" x14ac:dyDescent="0.25">
      <c r="A26" s="12"/>
      <c r="B26" s="12">
        <v>38</v>
      </c>
      <c r="C26" s="12" t="s">
        <v>94</v>
      </c>
      <c r="D26" s="64"/>
      <c r="E26" s="65">
        <v>325.58</v>
      </c>
      <c r="F26" s="65">
        <v>330</v>
      </c>
      <c r="G26" s="65">
        <v>338.25</v>
      </c>
      <c r="H26" s="65">
        <v>346.71</v>
      </c>
    </row>
    <row r="27" spans="1:8" x14ac:dyDescent="0.25">
      <c r="A27" s="12"/>
      <c r="B27" s="27" t="s">
        <v>71</v>
      </c>
      <c r="C27" s="13"/>
      <c r="D27" s="64"/>
      <c r="E27" s="65"/>
      <c r="F27" s="65"/>
      <c r="G27" s="65"/>
      <c r="H27" s="65"/>
    </row>
    <row r="28" spans="1:8" ht="25.5" x14ac:dyDescent="0.25">
      <c r="A28" s="14">
        <v>4</v>
      </c>
      <c r="B28" s="15"/>
      <c r="C28" s="25" t="s">
        <v>11</v>
      </c>
      <c r="D28" s="67"/>
      <c r="E28" s="68">
        <v>14083</v>
      </c>
      <c r="F28" s="68">
        <v>17900</v>
      </c>
      <c r="G28" s="68">
        <v>18347.5</v>
      </c>
      <c r="H28" s="68">
        <v>18806.189999999999</v>
      </c>
    </row>
    <row r="29" spans="1:8" ht="25.5" x14ac:dyDescent="0.25">
      <c r="A29" s="16"/>
      <c r="B29" s="16">
        <v>42</v>
      </c>
      <c r="C29" s="26" t="s">
        <v>95</v>
      </c>
      <c r="D29" s="64"/>
      <c r="E29" s="65">
        <v>14083</v>
      </c>
      <c r="F29" s="65">
        <v>17900</v>
      </c>
      <c r="G29" s="65">
        <v>18347.5</v>
      </c>
      <c r="H29" s="66">
        <v>18806.189999999999</v>
      </c>
    </row>
  </sheetData>
  <mergeCells count="5">
    <mergeCell ref="A18:H18"/>
    <mergeCell ref="A1:H1"/>
    <mergeCell ref="A3:H3"/>
    <mergeCell ref="A5:H5"/>
    <mergeCell ref="A7:H7"/>
  </mergeCells>
  <pageMargins left="0.7" right="0.7" top="0.75" bottom="0.75" header="0.3" footer="0.3"/>
  <pageSetup paperSize="9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44"/>
  <sheetViews>
    <sheetView topLeftCell="A25" workbookViewId="0">
      <selection activeCell="J23" sqref="J23"/>
    </sheetView>
  </sheetViews>
  <sheetFormatPr defaultRowHeight="15" x14ac:dyDescent="0.25"/>
  <cols>
    <col min="1" max="6" width="25.28515625" customWidth="1"/>
  </cols>
  <sheetData>
    <row r="1" spans="1:6" ht="42" customHeight="1" x14ac:dyDescent="0.25">
      <c r="A1" s="100" t="s">
        <v>67</v>
      </c>
      <c r="B1" s="100"/>
      <c r="C1" s="100"/>
      <c r="D1" s="100"/>
      <c r="E1" s="100"/>
      <c r="F1" s="100"/>
    </row>
    <row r="2" spans="1:6" ht="18" customHeight="1" x14ac:dyDescent="0.25">
      <c r="A2" s="24"/>
      <c r="B2" s="24"/>
      <c r="C2" s="24"/>
      <c r="D2" s="24"/>
      <c r="E2" s="24"/>
      <c r="F2" s="24"/>
    </row>
    <row r="3" spans="1:6" ht="15.75" customHeight="1" x14ac:dyDescent="0.25">
      <c r="A3" s="100" t="s">
        <v>17</v>
      </c>
      <c r="B3" s="100"/>
      <c r="C3" s="100"/>
      <c r="D3" s="100"/>
      <c r="E3" s="100"/>
      <c r="F3" s="100"/>
    </row>
    <row r="4" spans="1:6" ht="18" x14ac:dyDescent="0.25">
      <c r="B4" s="24"/>
      <c r="C4" s="24"/>
      <c r="D4" s="24"/>
      <c r="E4" s="5"/>
      <c r="F4" s="5"/>
    </row>
    <row r="5" spans="1:6" ht="18" customHeight="1" x14ac:dyDescent="0.25">
      <c r="A5" s="100" t="s">
        <v>4</v>
      </c>
      <c r="B5" s="100"/>
      <c r="C5" s="100"/>
      <c r="D5" s="100"/>
      <c r="E5" s="100"/>
      <c r="F5" s="100"/>
    </row>
    <row r="6" spans="1:6" ht="18" x14ac:dyDescent="0.25">
      <c r="A6" s="24"/>
      <c r="B6" s="24"/>
      <c r="C6" s="24"/>
      <c r="D6" s="24"/>
      <c r="E6" s="5"/>
      <c r="F6" s="5"/>
    </row>
    <row r="7" spans="1:6" ht="15.75" customHeight="1" x14ac:dyDescent="0.25">
      <c r="A7" s="100" t="s">
        <v>47</v>
      </c>
      <c r="B7" s="100"/>
      <c r="C7" s="100"/>
      <c r="D7" s="100"/>
      <c r="E7" s="100"/>
      <c r="F7" s="100"/>
    </row>
    <row r="8" spans="1:6" ht="18" x14ac:dyDescent="0.25">
      <c r="A8" s="24"/>
      <c r="B8" s="24"/>
      <c r="C8" s="24"/>
      <c r="D8" s="24"/>
      <c r="E8" s="5"/>
      <c r="F8" s="5"/>
    </row>
    <row r="9" spans="1:6" ht="25.5" x14ac:dyDescent="0.25">
      <c r="A9" s="20" t="s">
        <v>48</v>
      </c>
      <c r="B9" s="19" t="s">
        <v>31</v>
      </c>
      <c r="C9" s="20" t="s">
        <v>32</v>
      </c>
      <c r="D9" s="20" t="s">
        <v>29</v>
      </c>
      <c r="E9" s="20" t="s">
        <v>25</v>
      </c>
      <c r="F9" s="20" t="s">
        <v>30</v>
      </c>
    </row>
    <row r="10" spans="1:6" x14ac:dyDescent="0.25">
      <c r="A10" s="11" t="s">
        <v>51</v>
      </c>
      <c r="B10" s="67"/>
      <c r="C10" s="68"/>
      <c r="D10" s="68">
        <f>SUM(D11:D20)</f>
        <v>951193.5</v>
      </c>
      <c r="E10" s="68">
        <f>SUM(E11:E20)</f>
        <v>974973.35</v>
      </c>
      <c r="F10" s="68">
        <f>SUM(F11:F20)</f>
        <v>999347.72000000009</v>
      </c>
    </row>
    <row r="11" spans="1:6" x14ac:dyDescent="0.25">
      <c r="A11" s="16" t="s">
        <v>76</v>
      </c>
      <c r="B11" s="64"/>
      <c r="C11" s="65"/>
      <c r="D11" s="65">
        <v>661.54</v>
      </c>
      <c r="E11" s="65">
        <v>678.08</v>
      </c>
      <c r="F11" s="65">
        <v>695.03</v>
      </c>
    </row>
    <row r="12" spans="1:6" x14ac:dyDescent="0.25">
      <c r="A12" s="63" t="s">
        <v>72</v>
      </c>
      <c r="B12" s="64"/>
      <c r="C12" s="65" t="s">
        <v>71</v>
      </c>
      <c r="D12" s="65">
        <v>3810</v>
      </c>
      <c r="E12" s="65">
        <v>3905.25</v>
      </c>
      <c r="F12" s="65">
        <v>4002.9</v>
      </c>
    </row>
    <row r="13" spans="1:6" x14ac:dyDescent="0.25">
      <c r="A13" s="63" t="s">
        <v>73</v>
      </c>
      <c r="B13" s="64"/>
      <c r="C13" s="65"/>
      <c r="D13" s="65">
        <v>53875.95</v>
      </c>
      <c r="E13" s="65">
        <v>55222.85</v>
      </c>
      <c r="F13" s="65">
        <v>56603.43</v>
      </c>
    </row>
    <row r="14" spans="1:6" x14ac:dyDescent="0.25">
      <c r="A14" s="63" t="s">
        <v>74</v>
      </c>
      <c r="B14" s="64"/>
      <c r="C14" s="65"/>
      <c r="D14" s="65">
        <v>2657.01</v>
      </c>
      <c r="E14" s="65">
        <v>2723.44</v>
      </c>
      <c r="F14" s="65">
        <v>2791.53</v>
      </c>
    </row>
    <row r="15" spans="1:6" x14ac:dyDescent="0.25">
      <c r="A15" s="63" t="s">
        <v>75</v>
      </c>
      <c r="B15" s="64"/>
      <c r="C15" s="65"/>
      <c r="D15" s="65">
        <v>16400</v>
      </c>
      <c r="E15" s="65">
        <v>16810</v>
      </c>
      <c r="F15" s="65">
        <v>17230.25</v>
      </c>
    </row>
    <row r="16" spans="1:6" x14ac:dyDescent="0.25">
      <c r="A16" s="63" t="s">
        <v>77</v>
      </c>
      <c r="B16" s="64"/>
      <c r="C16" s="65"/>
      <c r="D16" s="65">
        <v>826600</v>
      </c>
      <c r="E16" s="65">
        <v>847265</v>
      </c>
      <c r="F16" s="65">
        <v>868446.63</v>
      </c>
    </row>
    <row r="17" spans="1:6" x14ac:dyDescent="0.25">
      <c r="A17" s="63" t="s">
        <v>78</v>
      </c>
      <c r="B17" s="64"/>
      <c r="C17" s="65"/>
      <c r="D17" s="65">
        <v>36309</v>
      </c>
      <c r="E17" s="65">
        <v>37216.730000000003</v>
      </c>
      <c r="F17" s="65">
        <v>38147.14</v>
      </c>
    </row>
    <row r="18" spans="1:6" x14ac:dyDescent="0.25">
      <c r="A18" s="63" t="s">
        <v>79</v>
      </c>
      <c r="B18" s="64"/>
      <c r="C18" s="65"/>
      <c r="D18" s="65">
        <v>330</v>
      </c>
      <c r="E18" s="65">
        <v>338.25</v>
      </c>
      <c r="F18" s="65">
        <v>346.71</v>
      </c>
    </row>
    <row r="19" spans="1:6" x14ac:dyDescent="0.25">
      <c r="A19" s="63" t="s">
        <v>80</v>
      </c>
      <c r="B19" s="64"/>
      <c r="C19" s="65"/>
      <c r="D19" s="65">
        <v>10050</v>
      </c>
      <c r="E19" s="65">
        <v>10301.25</v>
      </c>
      <c r="F19" s="65">
        <v>10558.79</v>
      </c>
    </row>
    <row r="20" spans="1:6" ht="15.75" customHeight="1" x14ac:dyDescent="0.25">
      <c r="A20" s="63" t="s">
        <v>81</v>
      </c>
      <c r="B20" s="64"/>
      <c r="C20" s="65"/>
      <c r="D20" s="65">
        <v>500</v>
      </c>
      <c r="E20" s="65">
        <v>512.5</v>
      </c>
      <c r="F20" s="65">
        <v>525.30999999999995</v>
      </c>
    </row>
    <row r="21" spans="1:6" x14ac:dyDescent="0.25">
      <c r="A21" s="18"/>
      <c r="B21" s="64"/>
      <c r="C21" s="65"/>
      <c r="D21" s="65"/>
      <c r="E21" s="65"/>
      <c r="F21" s="65"/>
    </row>
    <row r="22" spans="1:6" ht="25.5" x14ac:dyDescent="0.25">
      <c r="A22" s="20" t="s">
        <v>48</v>
      </c>
      <c r="B22" s="19" t="s">
        <v>31</v>
      </c>
      <c r="C22" s="20" t="s">
        <v>32</v>
      </c>
      <c r="D22" s="20" t="s">
        <v>29</v>
      </c>
      <c r="E22" s="20" t="s">
        <v>25</v>
      </c>
      <c r="F22" s="20" t="s">
        <v>30</v>
      </c>
    </row>
    <row r="23" spans="1:6" x14ac:dyDescent="0.25">
      <c r="A23" s="11" t="s">
        <v>52</v>
      </c>
      <c r="B23" s="64"/>
      <c r="C23" s="65"/>
      <c r="D23" s="68">
        <f>SUM(D24+D27+D30+D33+D39+D42)</f>
        <v>951193.5</v>
      </c>
      <c r="E23" s="68">
        <f>SUM(E24+E27+E30+E33+E39+E42)</f>
        <v>974973.35000000009</v>
      </c>
      <c r="F23" s="68">
        <f>SUM(F24+F27+F30+F33+F39+F42)</f>
        <v>999347.72</v>
      </c>
    </row>
    <row r="24" spans="1:6" ht="15.75" customHeight="1" x14ac:dyDescent="0.25">
      <c r="A24" s="11" t="s">
        <v>90</v>
      </c>
      <c r="B24" s="67"/>
      <c r="C24" s="68"/>
      <c r="D24" s="68">
        <v>661.54</v>
      </c>
      <c r="E24" s="68">
        <v>678.08</v>
      </c>
      <c r="F24" s="68">
        <v>695.03</v>
      </c>
    </row>
    <row r="25" spans="1:6" x14ac:dyDescent="0.25">
      <c r="A25" s="16" t="s">
        <v>82</v>
      </c>
      <c r="B25" s="64"/>
      <c r="C25" s="65"/>
      <c r="D25" s="65">
        <v>661.54</v>
      </c>
      <c r="E25" s="65">
        <v>678.08</v>
      </c>
      <c r="F25" s="65">
        <v>695.03</v>
      </c>
    </row>
    <row r="26" spans="1:6" x14ac:dyDescent="0.25">
      <c r="A26" s="11"/>
      <c r="B26" s="64"/>
      <c r="C26" s="65"/>
      <c r="D26" s="65"/>
      <c r="E26" s="65"/>
      <c r="F26" s="65"/>
    </row>
    <row r="27" spans="1:6" x14ac:dyDescent="0.25">
      <c r="A27" s="11" t="s">
        <v>83</v>
      </c>
      <c r="B27" s="67"/>
      <c r="C27" s="68"/>
      <c r="D27" s="68">
        <v>3810</v>
      </c>
      <c r="E27" s="68">
        <v>3905.25</v>
      </c>
      <c r="F27" s="68">
        <v>4002.9</v>
      </c>
    </row>
    <row r="28" spans="1:6" x14ac:dyDescent="0.25">
      <c r="A28" s="16" t="s">
        <v>82</v>
      </c>
      <c r="B28" s="64"/>
      <c r="C28" s="65"/>
      <c r="D28" s="65">
        <v>3810</v>
      </c>
      <c r="E28" s="65">
        <v>3905.25</v>
      </c>
      <c r="F28" s="65">
        <v>4002.9</v>
      </c>
    </row>
    <row r="29" spans="1:6" x14ac:dyDescent="0.25">
      <c r="A29" s="11"/>
      <c r="B29" s="64"/>
      <c r="C29" s="65"/>
      <c r="D29" s="65"/>
      <c r="E29" s="65"/>
      <c r="F29" s="65"/>
    </row>
    <row r="30" spans="1:6" x14ac:dyDescent="0.25">
      <c r="A30" s="11" t="s">
        <v>84</v>
      </c>
      <c r="B30" s="67"/>
      <c r="C30" s="68"/>
      <c r="D30" s="68">
        <v>53875.95</v>
      </c>
      <c r="E30" s="68">
        <v>55222.85</v>
      </c>
      <c r="F30" s="68">
        <v>56603.43</v>
      </c>
    </row>
    <row r="31" spans="1:6" x14ac:dyDescent="0.25">
      <c r="A31" s="16" t="s">
        <v>82</v>
      </c>
      <c r="B31" s="64"/>
      <c r="C31" s="65"/>
      <c r="D31" s="65">
        <v>53875.95</v>
      </c>
      <c r="E31" s="65">
        <v>55222.85</v>
      </c>
      <c r="F31" s="65">
        <v>56603.43</v>
      </c>
    </row>
    <row r="32" spans="1:6" x14ac:dyDescent="0.25">
      <c r="A32" s="11"/>
      <c r="B32" s="64"/>
      <c r="C32" s="65"/>
      <c r="D32" s="65"/>
      <c r="E32" s="65"/>
      <c r="F32" s="65"/>
    </row>
    <row r="33" spans="1:6" x14ac:dyDescent="0.25">
      <c r="A33" s="11" t="s">
        <v>86</v>
      </c>
      <c r="B33" s="67"/>
      <c r="C33" s="68"/>
      <c r="D33" s="68">
        <f>SUM(D34:D37)</f>
        <v>882296.01</v>
      </c>
      <c r="E33" s="68">
        <f>SUM(E34:E37)</f>
        <v>904353.42</v>
      </c>
      <c r="F33" s="68">
        <f>SUM(F34:F37)</f>
        <v>926962.25999999989</v>
      </c>
    </row>
    <row r="34" spans="1:6" x14ac:dyDescent="0.25">
      <c r="A34" s="16" t="s">
        <v>85</v>
      </c>
      <c r="B34" s="64"/>
      <c r="C34" s="65"/>
      <c r="D34" s="65">
        <v>785772.01</v>
      </c>
      <c r="E34" s="65">
        <v>805416.31</v>
      </c>
      <c r="F34" s="65">
        <v>825551.72</v>
      </c>
    </row>
    <row r="35" spans="1:6" x14ac:dyDescent="0.25">
      <c r="A35" s="16" t="s">
        <v>82</v>
      </c>
      <c r="B35" s="64"/>
      <c r="C35" s="65"/>
      <c r="D35" s="65">
        <v>78294</v>
      </c>
      <c r="E35" s="65">
        <v>80251.360000000001</v>
      </c>
      <c r="F35" s="65">
        <v>82257.64</v>
      </c>
    </row>
    <row r="36" spans="1:6" x14ac:dyDescent="0.25">
      <c r="A36" s="16" t="s">
        <v>87</v>
      </c>
      <c r="B36" s="64"/>
      <c r="C36" s="65"/>
      <c r="D36" s="65">
        <v>330</v>
      </c>
      <c r="E36" s="65">
        <v>338.25</v>
      </c>
      <c r="F36" s="65">
        <v>346.71</v>
      </c>
    </row>
    <row r="37" spans="1:6" x14ac:dyDescent="0.25">
      <c r="A37" s="16" t="s">
        <v>88</v>
      </c>
      <c r="B37" s="64"/>
      <c r="C37" s="65"/>
      <c r="D37" s="65">
        <v>17900</v>
      </c>
      <c r="E37" s="65">
        <v>18347.5</v>
      </c>
      <c r="F37" s="65">
        <v>18806.189999999999</v>
      </c>
    </row>
    <row r="38" spans="1:6" x14ac:dyDescent="0.25">
      <c r="A38" s="11"/>
      <c r="B38" s="64"/>
      <c r="C38" s="65"/>
      <c r="D38" s="65"/>
      <c r="E38" s="65"/>
      <c r="F38" s="65"/>
    </row>
    <row r="39" spans="1:6" x14ac:dyDescent="0.25">
      <c r="A39" s="11" t="s">
        <v>89</v>
      </c>
      <c r="B39" s="67"/>
      <c r="C39" s="68"/>
      <c r="D39" s="68">
        <v>10050</v>
      </c>
      <c r="E39" s="68">
        <v>10301.25</v>
      </c>
      <c r="F39" s="68">
        <v>10558.79</v>
      </c>
    </row>
    <row r="40" spans="1:6" x14ac:dyDescent="0.25">
      <c r="A40" s="16" t="s">
        <v>82</v>
      </c>
      <c r="B40" s="64"/>
      <c r="C40" s="65"/>
      <c r="D40" s="65">
        <v>10050</v>
      </c>
      <c r="E40" s="65">
        <v>10301.25</v>
      </c>
      <c r="F40" s="65">
        <v>10558.79</v>
      </c>
    </row>
    <row r="41" spans="1:6" x14ac:dyDescent="0.25">
      <c r="A41" s="26"/>
      <c r="B41" s="64"/>
      <c r="C41" s="65"/>
      <c r="D41" s="65"/>
      <c r="E41" s="65"/>
      <c r="F41" s="65"/>
    </row>
    <row r="42" spans="1:6" x14ac:dyDescent="0.25">
      <c r="A42" s="27" t="s">
        <v>81</v>
      </c>
      <c r="B42" s="67"/>
      <c r="C42" s="68"/>
      <c r="D42" s="68">
        <v>500</v>
      </c>
      <c r="E42" s="68">
        <v>512.5</v>
      </c>
      <c r="F42" s="71">
        <v>525.30999999999995</v>
      </c>
    </row>
    <row r="43" spans="1:6" x14ac:dyDescent="0.25">
      <c r="A43" s="16" t="s">
        <v>82</v>
      </c>
      <c r="B43" s="64"/>
      <c r="C43" s="65"/>
      <c r="D43" s="65">
        <v>500</v>
      </c>
      <c r="E43" s="65">
        <v>512.5</v>
      </c>
      <c r="F43" s="70">
        <v>525.30999999999995</v>
      </c>
    </row>
    <row r="44" spans="1:6" x14ac:dyDescent="0.25">
      <c r="A44" s="13"/>
      <c r="B44" s="64"/>
      <c r="C44" s="65"/>
      <c r="D44" s="65"/>
      <c r="E44" s="65"/>
      <c r="F44" s="66"/>
    </row>
  </sheetData>
  <mergeCells count="4">
    <mergeCell ref="A1:F1"/>
    <mergeCell ref="A3:F3"/>
    <mergeCell ref="A5:F5"/>
    <mergeCell ref="A7:F7"/>
  </mergeCells>
  <pageMargins left="0.7" right="0.7" top="0.75" bottom="0.75" header="0.3" footer="0.3"/>
  <pageSetup paperSize="9" scale="6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13"/>
  <sheetViews>
    <sheetView workbookViewId="0">
      <selection activeCell="D10" sqref="D10"/>
    </sheetView>
  </sheetViews>
  <sheetFormatPr defaultRowHeight="15" x14ac:dyDescent="0.25"/>
  <cols>
    <col min="1" max="1" width="37.7109375" customWidth="1"/>
    <col min="2" max="6" width="25.28515625" customWidth="1"/>
  </cols>
  <sheetData>
    <row r="1" spans="1:6" ht="42" customHeight="1" x14ac:dyDescent="0.25">
      <c r="A1" s="100" t="s">
        <v>66</v>
      </c>
      <c r="B1" s="100"/>
      <c r="C1" s="100"/>
      <c r="D1" s="100"/>
      <c r="E1" s="100"/>
      <c r="F1" s="100"/>
    </row>
    <row r="2" spans="1:6" ht="18" customHeight="1" x14ac:dyDescent="0.25">
      <c r="A2" s="4"/>
      <c r="B2" s="4"/>
      <c r="C2" s="4"/>
      <c r="D2" s="4"/>
      <c r="E2" s="4"/>
      <c r="F2" s="4"/>
    </row>
    <row r="3" spans="1:6" ht="15.75" x14ac:dyDescent="0.25">
      <c r="A3" s="100" t="s">
        <v>17</v>
      </c>
      <c r="B3" s="100"/>
      <c r="C3" s="100"/>
      <c r="D3" s="100"/>
      <c r="E3" s="113"/>
      <c r="F3" s="113"/>
    </row>
    <row r="4" spans="1:6" ht="18" x14ac:dyDescent="0.25">
      <c r="A4" s="4"/>
      <c r="B4" s="4"/>
      <c r="C4" s="4"/>
      <c r="D4" s="4"/>
      <c r="E4" s="5"/>
      <c r="F4" s="5"/>
    </row>
    <row r="5" spans="1:6" ht="18" customHeight="1" x14ac:dyDescent="0.25">
      <c r="A5" s="100" t="s">
        <v>4</v>
      </c>
      <c r="B5" s="101"/>
      <c r="C5" s="101"/>
      <c r="D5" s="101"/>
      <c r="E5" s="101"/>
      <c r="F5" s="101"/>
    </row>
    <row r="6" spans="1:6" ht="18" x14ac:dyDescent="0.25">
      <c r="A6" s="4"/>
      <c r="B6" s="4"/>
      <c r="C6" s="4"/>
      <c r="D6" s="4"/>
      <c r="E6" s="5"/>
      <c r="F6" s="5"/>
    </row>
    <row r="7" spans="1:6" ht="15.75" x14ac:dyDescent="0.25">
      <c r="A7" s="100" t="s">
        <v>12</v>
      </c>
      <c r="B7" s="119"/>
      <c r="C7" s="119"/>
      <c r="D7" s="119"/>
      <c r="E7" s="119"/>
      <c r="F7" s="119"/>
    </row>
    <row r="8" spans="1:6" ht="18" x14ac:dyDescent="0.25">
      <c r="A8" s="4"/>
      <c r="B8" s="4"/>
      <c r="C8" s="4"/>
      <c r="D8" s="4"/>
      <c r="E8" s="5"/>
      <c r="F8" s="5"/>
    </row>
    <row r="9" spans="1:6" ht="25.5" x14ac:dyDescent="0.25">
      <c r="A9" s="20" t="s">
        <v>48</v>
      </c>
      <c r="B9" s="19" t="s">
        <v>31</v>
      </c>
      <c r="C9" s="20" t="s">
        <v>32</v>
      </c>
      <c r="D9" s="20" t="s">
        <v>29</v>
      </c>
      <c r="E9" s="20" t="s">
        <v>25</v>
      </c>
      <c r="F9" s="20" t="s">
        <v>30</v>
      </c>
    </row>
    <row r="10" spans="1:6" ht="15.75" customHeight="1" x14ac:dyDescent="0.25">
      <c r="A10" s="11" t="s">
        <v>13</v>
      </c>
      <c r="B10" s="64"/>
      <c r="C10" s="65">
        <v>903216.07</v>
      </c>
      <c r="D10" s="65">
        <v>951193.5</v>
      </c>
      <c r="E10" s="65">
        <v>974973.35</v>
      </c>
      <c r="F10" s="65">
        <v>999347.72</v>
      </c>
    </row>
    <row r="11" spans="1:6" ht="15.75" customHeight="1" x14ac:dyDescent="0.25">
      <c r="A11" s="11" t="s">
        <v>63</v>
      </c>
      <c r="B11" s="64"/>
      <c r="C11" s="65">
        <v>903216.07</v>
      </c>
      <c r="D11" s="65">
        <v>951193.5</v>
      </c>
      <c r="E11" s="65">
        <v>974973.35</v>
      </c>
      <c r="F11" s="65">
        <v>999347.72</v>
      </c>
    </row>
    <row r="12" spans="1:6" x14ac:dyDescent="0.25">
      <c r="A12" s="63" t="s">
        <v>64</v>
      </c>
      <c r="B12" s="64"/>
      <c r="C12" s="65">
        <v>887524.49</v>
      </c>
      <c r="D12" s="65">
        <v>932533.5</v>
      </c>
      <c r="E12" s="65">
        <v>955846.85</v>
      </c>
      <c r="F12" s="65">
        <v>979743.05</v>
      </c>
    </row>
    <row r="13" spans="1:6" x14ac:dyDescent="0.25">
      <c r="A13" s="17" t="s">
        <v>65</v>
      </c>
      <c r="B13" s="64"/>
      <c r="C13" s="65">
        <v>15691.58</v>
      </c>
      <c r="D13" s="65">
        <v>18660</v>
      </c>
      <c r="E13" s="65">
        <v>19126.5</v>
      </c>
      <c r="F13" s="65">
        <v>19604.669999999998</v>
      </c>
    </row>
  </sheetData>
  <mergeCells count="4">
    <mergeCell ref="A1:F1"/>
    <mergeCell ref="A3:F3"/>
    <mergeCell ref="A5:F5"/>
    <mergeCell ref="A7:F7"/>
  </mergeCells>
  <pageMargins left="0.7" right="0.7" top="0.75" bottom="0.75" header="0.3" footer="0.3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14"/>
  <sheetViews>
    <sheetView workbookViewId="0">
      <selection activeCell="A2" sqref="A2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8" width="25.28515625" customWidth="1"/>
  </cols>
  <sheetData>
    <row r="1" spans="1:8" ht="42" customHeight="1" x14ac:dyDescent="0.25">
      <c r="A1" s="100" t="s">
        <v>69</v>
      </c>
      <c r="B1" s="100"/>
      <c r="C1" s="100"/>
      <c r="D1" s="100"/>
      <c r="E1" s="100"/>
      <c r="F1" s="100"/>
      <c r="G1" s="100"/>
      <c r="H1" s="100"/>
    </row>
    <row r="2" spans="1:8" ht="18" customHeight="1" x14ac:dyDescent="0.25">
      <c r="A2" s="4"/>
      <c r="B2" s="4"/>
      <c r="C2" s="4"/>
      <c r="D2" s="4"/>
      <c r="E2" s="4"/>
      <c r="F2" s="4"/>
      <c r="G2" s="4"/>
      <c r="H2" s="4"/>
    </row>
    <row r="3" spans="1:8" ht="15.75" customHeight="1" x14ac:dyDescent="0.25">
      <c r="A3" s="100" t="s">
        <v>17</v>
      </c>
      <c r="B3" s="100"/>
      <c r="C3" s="100"/>
      <c r="D3" s="100"/>
      <c r="E3" s="100"/>
      <c r="F3" s="100"/>
      <c r="G3" s="100"/>
      <c r="H3" s="100"/>
    </row>
    <row r="4" spans="1:8" ht="18" x14ac:dyDescent="0.25">
      <c r="A4" s="4"/>
      <c r="B4" s="4"/>
      <c r="C4" s="4"/>
      <c r="D4" s="4"/>
      <c r="E4" s="4"/>
      <c r="F4" s="4"/>
      <c r="G4" s="5"/>
      <c r="H4" s="5"/>
    </row>
    <row r="5" spans="1:8" ht="18" customHeight="1" x14ac:dyDescent="0.25">
      <c r="A5" s="100" t="s">
        <v>49</v>
      </c>
      <c r="B5" s="100"/>
      <c r="C5" s="100"/>
      <c r="D5" s="100"/>
      <c r="E5" s="100"/>
      <c r="F5" s="100"/>
      <c r="G5" s="100"/>
      <c r="H5" s="100"/>
    </row>
    <row r="6" spans="1:8" ht="18" x14ac:dyDescent="0.25">
      <c r="A6" s="4"/>
      <c r="B6" s="4"/>
      <c r="C6" s="4"/>
      <c r="D6" s="4"/>
      <c r="E6" s="4"/>
      <c r="F6" s="4"/>
      <c r="G6" s="5"/>
      <c r="H6" s="5"/>
    </row>
    <row r="7" spans="1:8" ht="25.5" x14ac:dyDescent="0.25">
      <c r="A7" s="20" t="s">
        <v>5</v>
      </c>
      <c r="B7" s="19" t="s">
        <v>6</v>
      </c>
      <c r="C7" s="19" t="s">
        <v>28</v>
      </c>
      <c r="D7" s="19" t="s">
        <v>31</v>
      </c>
      <c r="E7" s="20" t="s">
        <v>32</v>
      </c>
      <c r="F7" s="20" t="s">
        <v>29</v>
      </c>
      <c r="G7" s="20" t="s">
        <v>25</v>
      </c>
      <c r="H7" s="20" t="s">
        <v>30</v>
      </c>
    </row>
    <row r="8" spans="1:8" x14ac:dyDescent="0.25">
      <c r="A8" s="40"/>
      <c r="B8" s="41"/>
      <c r="C8" s="39" t="s">
        <v>51</v>
      </c>
      <c r="D8" s="41"/>
      <c r="E8" s="40"/>
      <c r="F8" s="40"/>
      <c r="G8" s="40"/>
      <c r="H8" s="40"/>
    </row>
    <row r="9" spans="1:8" ht="25.5" x14ac:dyDescent="0.25">
      <c r="A9" s="11">
        <v>8</v>
      </c>
      <c r="B9" s="11"/>
      <c r="C9" s="11" t="s">
        <v>14</v>
      </c>
      <c r="D9" s="8"/>
      <c r="E9" s="9"/>
      <c r="F9" s="9"/>
      <c r="G9" s="9"/>
      <c r="H9" s="9"/>
    </row>
    <row r="10" spans="1:8" x14ac:dyDescent="0.25">
      <c r="A10" s="11"/>
      <c r="B10" s="16">
        <v>84</v>
      </c>
      <c r="C10" s="16" t="s">
        <v>21</v>
      </c>
      <c r="D10" s="8"/>
      <c r="E10" s="9"/>
      <c r="F10" s="9"/>
      <c r="G10" s="9"/>
      <c r="H10" s="9"/>
    </row>
    <row r="11" spans="1:8" x14ac:dyDescent="0.25">
      <c r="A11" s="11"/>
      <c r="B11" s="16"/>
      <c r="C11" s="42"/>
      <c r="D11" s="8"/>
      <c r="E11" s="9"/>
      <c r="F11" s="9"/>
      <c r="G11" s="9"/>
      <c r="H11" s="9"/>
    </row>
    <row r="12" spans="1:8" x14ac:dyDescent="0.25">
      <c r="A12" s="11"/>
      <c r="B12" s="16"/>
      <c r="C12" s="39" t="s">
        <v>52</v>
      </c>
      <c r="D12" s="8"/>
      <c r="E12" s="9"/>
      <c r="F12" s="9"/>
      <c r="G12" s="9"/>
      <c r="H12" s="9"/>
    </row>
    <row r="13" spans="1:8" ht="25.5" x14ac:dyDescent="0.25">
      <c r="A13" s="14">
        <v>5</v>
      </c>
      <c r="B13" s="15"/>
      <c r="C13" s="25" t="s">
        <v>15</v>
      </c>
      <c r="D13" s="8"/>
      <c r="E13" s="9"/>
      <c r="F13" s="9"/>
      <c r="G13" s="9"/>
      <c r="H13" s="9"/>
    </row>
    <row r="14" spans="1:8" ht="25.5" x14ac:dyDescent="0.25">
      <c r="A14" s="16"/>
      <c r="B14" s="16">
        <v>54</v>
      </c>
      <c r="C14" s="26" t="s">
        <v>22</v>
      </c>
      <c r="D14" s="8"/>
      <c r="E14" s="9"/>
      <c r="F14" s="9"/>
      <c r="G14" s="9"/>
      <c r="H14" s="10"/>
    </row>
  </sheetData>
  <mergeCells count="3">
    <mergeCell ref="A1:H1"/>
    <mergeCell ref="A3:H3"/>
    <mergeCell ref="A5:H5"/>
  </mergeCells>
  <pageMargins left="0.7" right="0.7" top="0.75" bottom="0.75" header="0.3" footer="0.3"/>
  <pageSetup paperSize="9" scale="7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42"/>
  <sheetViews>
    <sheetView topLeftCell="A19" workbookViewId="0">
      <selection activeCell="D43" sqref="D43"/>
    </sheetView>
  </sheetViews>
  <sheetFormatPr defaultRowHeight="15" x14ac:dyDescent="0.25"/>
  <cols>
    <col min="1" max="6" width="25.28515625" customWidth="1"/>
  </cols>
  <sheetData>
    <row r="1" spans="1:6" ht="42" customHeight="1" x14ac:dyDescent="0.25">
      <c r="A1" s="100" t="s">
        <v>62</v>
      </c>
      <c r="B1" s="100"/>
      <c r="C1" s="100"/>
      <c r="D1" s="100"/>
      <c r="E1" s="100"/>
      <c r="F1" s="100"/>
    </row>
    <row r="2" spans="1:6" ht="18" customHeight="1" x14ac:dyDescent="0.25">
      <c r="A2" s="24"/>
      <c r="B2" s="24"/>
      <c r="C2" s="24"/>
      <c r="D2" s="24"/>
      <c r="E2" s="24"/>
      <c r="F2" s="24"/>
    </row>
    <row r="3" spans="1:6" ht="15.75" customHeight="1" x14ac:dyDescent="0.25">
      <c r="A3" s="100" t="s">
        <v>17</v>
      </c>
      <c r="B3" s="100"/>
      <c r="C3" s="100"/>
      <c r="D3" s="100"/>
      <c r="E3" s="100"/>
      <c r="F3" s="100"/>
    </row>
    <row r="4" spans="1:6" ht="18" x14ac:dyDescent="0.25">
      <c r="A4" s="24"/>
      <c r="B4" s="24"/>
      <c r="C4" s="24"/>
      <c r="D4" s="24"/>
      <c r="E4" s="5"/>
      <c r="F4" s="5"/>
    </row>
    <row r="5" spans="1:6" ht="18" customHeight="1" x14ac:dyDescent="0.25">
      <c r="A5" s="100" t="s">
        <v>50</v>
      </c>
      <c r="B5" s="100"/>
      <c r="C5" s="100"/>
      <c r="D5" s="100"/>
      <c r="E5" s="100"/>
      <c r="F5" s="100"/>
    </row>
    <row r="6" spans="1:6" ht="18" x14ac:dyDescent="0.25">
      <c r="A6" s="24"/>
      <c r="B6" s="24"/>
      <c r="C6" s="24"/>
      <c r="D6" s="24"/>
      <c r="E6" s="5"/>
      <c r="F6" s="5"/>
    </row>
    <row r="7" spans="1:6" ht="25.5" x14ac:dyDescent="0.25">
      <c r="A7" s="19" t="s">
        <v>48</v>
      </c>
      <c r="B7" s="19" t="s">
        <v>31</v>
      </c>
      <c r="C7" s="20" t="s">
        <v>32</v>
      </c>
      <c r="D7" s="20" t="s">
        <v>29</v>
      </c>
      <c r="E7" s="20" t="s">
        <v>25</v>
      </c>
      <c r="F7" s="20" t="s">
        <v>30</v>
      </c>
    </row>
    <row r="8" spans="1:6" x14ac:dyDescent="0.25">
      <c r="A8" s="11" t="s">
        <v>51</v>
      </c>
      <c r="B8" s="67"/>
      <c r="C8" s="68"/>
      <c r="D8" s="68">
        <f>SUM(D9:D18)</f>
        <v>951193.5</v>
      </c>
      <c r="E8" s="68">
        <f>SUM(E9:E18)</f>
        <v>974973.35</v>
      </c>
      <c r="F8" s="68">
        <f>SUM(F9:F18)</f>
        <v>999347.72000000009</v>
      </c>
    </row>
    <row r="9" spans="1:6" x14ac:dyDescent="0.25">
      <c r="A9" s="16" t="s">
        <v>76</v>
      </c>
      <c r="B9" s="64"/>
      <c r="C9" s="65"/>
      <c r="D9" s="65">
        <v>661.54</v>
      </c>
      <c r="E9" s="65">
        <v>678.08</v>
      </c>
      <c r="F9" s="65">
        <v>695.03</v>
      </c>
    </row>
    <row r="10" spans="1:6" x14ac:dyDescent="0.25">
      <c r="A10" s="63" t="s">
        <v>72</v>
      </c>
      <c r="B10" s="64"/>
      <c r="C10" s="65" t="s">
        <v>71</v>
      </c>
      <c r="D10" s="65">
        <v>3810</v>
      </c>
      <c r="E10" s="65">
        <v>3905.25</v>
      </c>
      <c r="F10" s="65">
        <v>4002.9</v>
      </c>
    </row>
    <row r="11" spans="1:6" x14ac:dyDescent="0.25">
      <c r="A11" s="63" t="s">
        <v>73</v>
      </c>
      <c r="B11" s="64"/>
      <c r="C11" s="65"/>
      <c r="D11" s="65">
        <v>53875.95</v>
      </c>
      <c r="E11" s="65">
        <v>55222.85</v>
      </c>
      <c r="F11" s="65">
        <v>56603.43</v>
      </c>
    </row>
    <row r="12" spans="1:6" x14ac:dyDescent="0.25">
      <c r="A12" s="63" t="s">
        <v>74</v>
      </c>
      <c r="B12" s="64"/>
      <c r="C12" s="65"/>
      <c r="D12" s="65">
        <v>2657.01</v>
      </c>
      <c r="E12" s="65">
        <v>2723.44</v>
      </c>
      <c r="F12" s="65">
        <v>2791.53</v>
      </c>
    </row>
    <row r="13" spans="1:6" x14ac:dyDescent="0.25">
      <c r="A13" s="63" t="s">
        <v>75</v>
      </c>
      <c r="B13" s="64"/>
      <c r="C13" s="65"/>
      <c r="D13" s="65">
        <v>16400</v>
      </c>
      <c r="E13" s="65">
        <v>16810</v>
      </c>
      <c r="F13" s="65">
        <v>17230.25</v>
      </c>
    </row>
    <row r="14" spans="1:6" x14ac:dyDescent="0.25">
      <c r="A14" s="63" t="s">
        <v>77</v>
      </c>
      <c r="B14" s="64"/>
      <c r="C14" s="65"/>
      <c r="D14" s="65">
        <v>826600</v>
      </c>
      <c r="E14" s="65">
        <v>847265</v>
      </c>
      <c r="F14" s="65">
        <v>868446.63</v>
      </c>
    </row>
    <row r="15" spans="1:6" x14ac:dyDescent="0.25">
      <c r="A15" s="63" t="s">
        <v>78</v>
      </c>
      <c r="B15" s="64"/>
      <c r="C15" s="65"/>
      <c r="D15" s="65">
        <v>36309</v>
      </c>
      <c r="E15" s="65">
        <v>37216.730000000003</v>
      </c>
      <c r="F15" s="65">
        <v>38147.14</v>
      </c>
    </row>
    <row r="16" spans="1:6" x14ac:dyDescent="0.25">
      <c r="A16" s="63" t="s">
        <v>79</v>
      </c>
      <c r="B16" s="64"/>
      <c r="C16" s="65"/>
      <c r="D16" s="65">
        <v>330</v>
      </c>
      <c r="E16" s="65">
        <v>338.25</v>
      </c>
      <c r="F16" s="65">
        <v>346.71</v>
      </c>
    </row>
    <row r="17" spans="1:6" x14ac:dyDescent="0.25">
      <c r="A17" s="63" t="s">
        <v>80</v>
      </c>
      <c r="B17" s="64"/>
      <c r="C17" s="65"/>
      <c r="D17" s="65">
        <v>10050</v>
      </c>
      <c r="E17" s="65">
        <v>10301.25</v>
      </c>
      <c r="F17" s="65">
        <v>10558.79</v>
      </c>
    </row>
    <row r="18" spans="1:6" x14ac:dyDescent="0.25">
      <c r="A18" s="63" t="s">
        <v>81</v>
      </c>
      <c r="B18" s="64"/>
      <c r="C18" s="65"/>
      <c r="D18" s="65">
        <v>500</v>
      </c>
      <c r="E18" s="65">
        <v>512.5</v>
      </c>
      <c r="F18" s="65">
        <v>525.30999999999995</v>
      </c>
    </row>
    <row r="19" spans="1:6" x14ac:dyDescent="0.25">
      <c r="A19" s="18"/>
      <c r="B19" s="64"/>
      <c r="C19" s="65"/>
      <c r="D19" s="65"/>
      <c r="E19" s="65"/>
      <c r="F19" s="65"/>
    </row>
    <row r="20" spans="1:6" x14ac:dyDescent="0.25">
      <c r="A20" s="11" t="s">
        <v>52</v>
      </c>
      <c r="B20" s="64"/>
      <c r="C20" s="65"/>
      <c r="D20" s="68">
        <f>SUM(D21+D24+D27+D30+D36+D39)</f>
        <v>951193.5</v>
      </c>
      <c r="E20" s="68">
        <f>SUM(E21+E24+E27+E30+E36+E39)</f>
        <v>974973.35000000009</v>
      </c>
      <c r="F20" s="68">
        <f>SUM(F21+F24+F27+F30+F36+F39)</f>
        <v>999347.72</v>
      </c>
    </row>
    <row r="21" spans="1:6" x14ac:dyDescent="0.25">
      <c r="A21" s="11" t="s">
        <v>90</v>
      </c>
      <c r="B21" s="67"/>
      <c r="C21" s="68"/>
      <c r="D21" s="68">
        <v>661.54</v>
      </c>
      <c r="E21" s="68">
        <v>678.08</v>
      </c>
      <c r="F21" s="68">
        <v>695.03</v>
      </c>
    </row>
    <row r="22" spans="1:6" x14ac:dyDescent="0.25">
      <c r="A22" s="16" t="s">
        <v>82</v>
      </c>
      <c r="B22" s="64"/>
      <c r="C22" s="65"/>
      <c r="D22" s="65">
        <v>661.54</v>
      </c>
      <c r="E22" s="65">
        <v>678.08</v>
      </c>
      <c r="F22" s="65">
        <v>695.03</v>
      </c>
    </row>
    <row r="23" spans="1:6" x14ac:dyDescent="0.25">
      <c r="A23" s="11"/>
      <c r="B23" s="64"/>
      <c r="C23" s="65"/>
      <c r="D23" s="65"/>
      <c r="E23" s="65"/>
      <c r="F23" s="65"/>
    </row>
    <row r="24" spans="1:6" x14ac:dyDescent="0.25">
      <c r="A24" s="11" t="s">
        <v>83</v>
      </c>
      <c r="B24" s="67"/>
      <c r="C24" s="68"/>
      <c r="D24" s="68">
        <v>3810</v>
      </c>
      <c r="E24" s="68">
        <v>3905.25</v>
      </c>
      <c r="F24" s="68">
        <v>4002.9</v>
      </c>
    </row>
    <row r="25" spans="1:6" x14ac:dyDescent="0.25">
      <c r="A25" s="16" t="s">
        <v>82</v>
      </c>
      <c r="B25" s="64"/>
      <c r="C25" s="65"/>
      <c r="D25" s="65">
        <v>3810</v>
      </c>
      <c r="E25" s="65">
        <v>3905.25</v>
      </c>
      <c r="F25" s="65">
        <v>4002.9</v>
      </c>
    </row>
    <row r="26" spans="1:6" x14ac:dyDescent="0.25">
      <c r="A26" s="11"/>
      <c r="B26" s="64"/>
      <c r="C26" s="65"/>
      <c r="D26" s="65"/>
      <c r="E26" s="65"/>
      <c r="F26" s="65"/>
    </row>
    <row r="27" spans="1:6" x14ac:dyDescent="0.25">
      <c r="A27" s="11" t="s">
        <v>84</v>
      </c>
      <c r="B27" s="67"/>
      <c r="C27" s="68"/>
      <c r="D27" s="68">
        <v>53875.95</v>
      </c>
      <c r="E27" s="68">
        <v>55222.85</v>
      </c>
      <c r="F27" s="68">
        <v>56603.43</v>
      </c>
    </row>
    <row r="28" spans="1:6" x14ac:dyDescent="0.25">
      <c r="A28" s="16" t="s">
        <v>82</v>
      </c>
      <c r="B28" s="64"/>
      <c r="C28" s="65"/>
      <c r="D28" s="65">
        <v>53875.95</v>
      </c>
      <c r="E28" s="65">
        <v>55222.85</v>
      </c>
      <c r="F28" s="65">
        <v>56603.43</v>
      </c>
    </row>
    <row r="29" spans="1:6" x14ac:dyDescent="0.25">
      <c r="A29" s="11"/>
      <c r="B29" s="64"/>
      <c r="C29" s="65"/>
      <c r="D29" s="65"/>
      <c r="E29" s="65"/>
      <c r="F29" s="65"/>
    </row>
    <row r="30" spans="1:6" x14ac:dyDescent="0.25">
      <c r="A30" s="11" t="s">
        <v>86</v>
      </c>
      <c r="B30" s="67"/>
      <c r="C30" s="68"/>
      <c r="D30" s="68">
        <f>SUM(D31:D34)</f>
        <v>882296.01</v>
      </c>
      <c r="E30" s="68">
        <f>SUM(E31:E34)</f>
        <v>904353.42</v>
      </c>
      <c r="F30" s="68">
        <f>SUM(F31:F34)</f>
        <v>926962.25999999989</v>
      </c>
    </row>
    <row r="31" spans="1:6" x14ac:dyDescent="0.25">
      <c r="A31" s="16" t="s">
        <v>85</v>
      </c>
      <c r="B31" s="64"/>
      <c r="C31" s="65"/>
      <c r="D31" s="65">
        <v>785772.01</v>
      </c>
      <c r="E31" s="65">
        <v>805416.31</v>
      </c>
      <c r="F31" s="65">
        <v>825551.72</v>
      </c>
    </row>
    <row r="32" spans="1:6" x14ac:dyDescent="0.25">
      <c r="A32" s="16" t="s">
        <v>82</v>
      </c>
      <c r="B32" s="64"/>
      <c r="C32" s="65"/>
      <c r="D32" s="65">
        <v>78294</v>
      </c>
      <c r="E32" s="65">
        <v>80251.360000000001</v>
      </c>
      <c r="F32" s="65">
        <v>82257.64</v>
      </c>
    </row>
    <row r="33" spans="1:6" x14ac:dyDescent="0.25">
      <c r="A33" s="16" t="s">
        <v>87</v>
      </c>
      <c r="B33" s="64"/>
      <c r="C33" s="65"/>
      <c r="D33" s="65">
        <v>330</v>
      </c>
      <c r="E33" s="65">
        <v>338.25</v>
      </c>
      <c r="F33" s="65">
        <v>346.71</v>
      </c>
    </row>
    <row r="34" spans="1:6" x14ac:dyDescent="0.25">
      <c r="A34" s="16" t="s">
        <v>88</v>
      </c>
      <c r="B34" s="64"/>
      <c r="C34" s="65"/>
      <c r="D34" s="65">
        <v>17900</v>
      </c>
      <c r="E34" s="65">
        <v>18347.5</v>
      </c>
      <c r="F34" s="65">
        <v>18806.189999999999</v>
      </c>
    </row>
    <row r="35" spans="1:6" x14ac:dyDescent="0.25">
      <c r="A35" s="11"/>
      <c r="B35" s="64"/>
      <c r="C35" s="65"/>
      <c r="D35" s="65"/>
      <c r="E35" s="65"/>
      <c r="F35" s="65"/>
    </row>
    <row r="36" spans="1:6" x14ac:dyDescent="0.25">
      <c r="A36" s="11" t="s">
        <v>89</v>
      </c>
      <c r="B36" s="67"/>
      <c r="C36" s="68"/>
      <c r="D36" s="68">
        <v>10050</v>
      </c>
      <c r="E36" s="68">
        <v>10301.25</v>
      </c>
      <c r="F36" s="68">
        <v>10558.79</v>
      </c>
    </row>
    <row r="37" spans="1:6" x14ac:dyDescent="0.25">
      <c r="A37" s="16" t="s">
        <v>82</v>
      </c>
      <c r="B37" s="64"/>
      <c r="C37" s="65"/>
      <c r="D37" s="65">
        <v>10050</v>
      </c>
      <c r="E37" s="65">
        <v>10301.25</v>
      </c>
      <c r="F37" s="65">
        <v>10558.79</v>
      </c>
    </row>
    <row r="38" spans="1:6" x14ac:dyDescent="0.25">
      <c r="A38" s="26"/>
      <c r="B38" s="64"/>
      <c r="C38" s="65"/>
      <c r="D38" s="65"/>
      <c r="E38" s="65"/>
      <c r="F38" s="65"/>
    </row>
    <row r="39" spans="1:6" x14ac:dyDescent="0.25">
      <c r="A39" s="27" t="s">
        <v>81</v>
      </c>
      <c r="B39" s="67"/>
      <c r="C39" s="68"/>
      <c r="D39" s="68">
        <v>500</v>
      </c>
      <c r="E39" s="68">
        <v>512.5</v>
      </c>
      <c r="F39" s="71">
        <v>525.30999999999995</v>
      </c>
    </row>
    <row r="40" spans="1:6" x14ac:dyDescent="0.25">
      <c r="A40" s="16" t="s">
        <v>82</v>
      </c>
      <c r="B40" s="64"/>
      <c r="C40" s="65"/>
      <c r="D40" s="65">
        <v>500</v>
      </c>
      <c r="E40" s="65">
        <v>512.5</v>
      </c>
      <c r="F40" s="70">
        <v>525.30999999999995</v>
      </c>
    </row>
    <row r="41" spans="1:6" x14ac:dyDescent="0.25">
      <c r="A41" s="13"/>
      <c r="B41" s="64"/>
      <c r="C41" s="65"/>
      <c r="D41" s="65"/>
      <c r="E41" s="65"/>
      <c r="F41" s="66"/>
    </row>
    <row r="42" spans="1:6" x14ac:dyDescent="0.25">
      <c r="A42" s="69"/>
      <c r="B42" s="69"/>
      <c r="C42" s="69"/>
      <c r="D42" s="69"/>
      <c r="E42" s="69"/>
      <c r="F42" s="69"/>
    </row>
  </sheetData>
  <mergeCells count="3">
    <mergeCell ref="A1:F1"/>
    <mergeCell ref="A3:F3"/>
    <mergeCell ref="A5:F5"/>
  </mergeCells>
  <pageMargins left="0.7" right="0.7" top="0.75" bottom="0.75" header="0.3" footer="0.3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91"/>
  <sheetViews>
    <sheetView tabSelected="1" topLeftCell="A85" workbookViewId="0">
      <selection activeCell="E22" sqref="E22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8.7109375" customWidth="1"/>
    <col min="4" max="4" width="30" customWidth="1"/>
    <col min="5" max="9" width="25.28515625" customWidth="1"/>
  </cols>
  <sheetData>
    <row r="1" spans="1:9" ht="42" customHeight="1" x14ac:dyDescent="0.25">
      <c r="A1" s="100" t="s">
        <v>70</v>
      </c>
      <c r="B1" s="100"/>
      <c r="C1" s="100"/>
      <c r="D1" s="100"/>
      <c r="E1" s="100"/>
      <c r="F1" s="100"/>
      <c r="G1" s="100"/>
      <c r="H1" s="100"/>
      <c r="I1" s="100"/>
    </row>
    <row r="2" spans="1:9" ht="18" x14ac:dyDescent="0.25">
      <c r="A2" s="4"/>
      <c r="B2" s="4"/>
      <c r="C2" s="4"/>
      <c r="D2" s="4"/>
      <c r="E2" s="4"/>
      <c r="F2" s="4"/>
      <c r="G2" s="4"/>
      <c r="H2" s="5"/>
      <c r="I2" s="5"/>
    </row>
    <row r="3" spans="1:9" ht="18" customHeight="1" x14ac:dyDescent="0.25">
      <c r="A3" s="100" t="s">
        <v>16</v>
      </c>
      <c r="B3" s="101"/>
      <c r="C3" s="101"/>
      <c r="D3" s="101"/>
      <c r="E3" s="101"/>
      <c r="F3" s="101"/>
      <c r="G3" s="101"/>
      <c r="H3" s="101"/>
      <c r="I3" s="101"/>
    </row>
    <row r="4" spans="1:9" ht="18" x14ac:dyDescent="0.25">
      <c r="A4" s="4"/>
      <c r="B4" s="4"/>
      <c r="C4" s="4"/>
      <c r="D4" s="4"/>
      <c r="E4" s="4"/>
      <c r="F4" s="4"/>
      <c r="G4" s="4"/>
      <c r="H4" s="5"/>
      <c r="I4" s="5"/>
    </row>
    <row r="5" spans="1:9" ht="25.5" x14ac:dyDescent="0.25">
      <c r="A5" s="126" t="s">
        <v>18</v>
      </c>
      <c r="B5" s="127"/>
      <c r="C5" s="128"/>
      <c r="D5" s="19" t="s">
        <v>19</v>
      </c>
      <c r="E5" s="19" t="s">
        <v>31</v>
      </c>
      <c r="F5" s="20" t="s">
        <v>32</v>
      </c>
      <c r="G5" s="20" t="s">
        <v>29</v>
      </c>
      <c r="H5" s="20" t="s">
        <v>25</v>
      </c>
      <c r="I5" s="20" t="s">
        <v>30</v>
      </c>
    </row>
    <row r="6" spans="1:9" x14ac:dyDescent="0.25">
      <c r="A6" s="120" t="s">
        <v>96</v>
      </c>
      <c r="B6" s="121"/>
      <c r="C6" s="122"/>
      <c r="D6" s="87" t="s">
        <v>97</v>
      </c>
      <c r="E6" s="93"/>
      <c r="F6" s="75">
        <f>SUM(F7+F12+F19)</f>
        <v>844932.93</v>
      </c>
      <c r="G6" s="75">
        <f>SUM(G7+G12+G19)</f>
        <v>880475.95</v>
      </c>
      <c r="H6" s="75">
        <f>SUM(H7+H12+H19)</f>
        <v>902487.85</v>
      </c>
      <c r="I6" s="75">
        <f>SUM(I7+I12+I19)</f>
        <v>925050.06</v>
      </c>
    </row>
    <row r="7" spans="1:9" x14ac:dyDescent="0.25">
      <c r="A7" s="123" t="s">
        <v>98</v>
      </c>
      <c r="B7" s="124"/>
      <c r="C7" s="125"/>
      <c r="D7" s="29" t="s">
        <v>99</v>
      </c>
      <c r="E7" s="67"/>
      <c r="F7" s="68">
        <v>52193.15</v>
      </c>
      <c r="G7" s="68">
        <v>53875.95</v>
      </c>
      <c r="H7" s="68">
        <v>55222.85</v>
      </c>
      <c r="I7" s="71">
        <v>56603.43</v>
      </c>
    </row>
    <row r="8" spans="1:9" ht="25.5" x14ac:dyDescent="0.25">
      <c r="A8" s="123" t="s">
        <v>100</v>
      </c>
      <c r="B8" s="124"/>
      <c r="C8" s="125"/>
      <c r="D8" s="86" t="s">
        <v>101</v>
      </c>
      <c r="E8" s="64"/>
      <c r="F8" s="65">
        <v>52193.15</v>
      </c>
      <c r="G8" s="65">
        <v>53875.95</v>
      </c>
      <c r="H8" s="65">
        <v>55222.85</v>
      </c>
      <c r="I8" s="70">
        <v>56603.43</v>
      </c>
    </row>
    <row r="9" spans="1:9" x14ac:dyDescent="0.25">
      <c r="A9" s="129">
        <v>3</v>
      </c>
      <c r="B9" s="130"/>
      <c r="C9" s="131"/>
      <c r="D9" s="28" t="s">
        <v>9</v>
      </c>
      <c r="E9" s="64"/>
      <c r="F9" s="65">
        <v>52193.15</v>
      </c>
      <c r="G9" s="65">
        <v>53875.95</v>
      </c>
      <c r="H9" s="65">
        <v>55222.85</v>
      </c>
      <c r="I9" s="70">
        <v>56603.43</v>
      </c>
    </row>
    <row r="10" spans="1:9" x14ac:dyDescent="0.25">
      <c r="A10" s="132">
        <v>32</v>
      </c>
      <c r="B10" s="133"/>
      <c r="C10" s="134"/>
      <c r="D10" s="28" t="s">
        <v>20</v>
      </c>
      <c r="E10" s="64" t="s">
        <v>71</v>
      </c>
      <c r="F10" s="65">
        <v>52193.15</v>
      </c>
      <c r="G10" s="65">
        <v>53875.95</v>
      </c>
      <c r="H10" s="65">
        <v>55222.85</v>
      </c>
      <c r="I10" s="70">
        <v>56603.43</v>
      </c>
    </row>
    <row r="11" spans="1:9" x14ac:dyDescent="0.25">
      <c r="A11" s="83"/>
      <c r="B11" s="84"/>
      <c r="C11" s="85"/>
      <c r="D11" s="82"/>
      <c r="E11" s="64"/>
      <c r="F11" s="65"/>
      <c r="G11" s="65"/>
      <c r="H11" s="65"/>
      <c r="I11" s="70"/>
    </row>
    <row r="12" spans="1:9" ht="15" customHeight="1" x14ac:dyDescent="0.25">
      <c r="A12" s="123" t="s">
        <v>104</v>
      </c>
      <c r="B12" s="124"/>
      <c r="C12" s="125"/>
      <c r="D12" s="86" t="s">
        <v>102</v>
      </c>
      <c r="E12" s="86" t="s">
        <v>71</v>
      </c>
      <c r="F12" s="68">
        <v>1156.78</v>
      </c>
      <c r="G12" s="68"/>
      <c r="H12" s="68"/>
      <c r="I12" s="71"/>
    </row>
    <row r="13" spans="1:9" ht="15" customHeight="1" x14ac:dyDescent="0.25">
      <c r="A13" s="123" t="s">
        <v>100</v>
      </c>
      <c r="B13" s="124"/>
      <c r="C13" s="125"/>
      <c r="D13" s="86" t="s">
        <v>111</v>
      </c>
      <c r="E13" s="95"/>
      <c r="F13" s="68">
        <v>1156.78</v>
      </c>
      <c r="G13" s="68"/>
      <c r="H13" s="68"/>
      <c r="I13" s="71"/>
    </row>
    <row r="14" spans="1:9" x14ac:dyDescent="0.25">
      <c r="A14" s="129">
        <v>3</v>
      </c>
      <c r="B14" s="130"/>
      <c r="C14" s="131"/>
      <c r="D14" s="82" t="s">
        <v>9</v>
      </c>
      <c r="E14" s="64" t="s">
        <v>71</v>
      </c>
      <c r="F14" s="65">
        <v>473.78</v>
      </c>
      <c r="G14" s="65"/>
      <c r="H14" s="65"/>
      <c r="I14" s="70"/>
    </row>
    <row r="15" spans="1:9" x14ac:dyDescent="0.25">
      <c r="A15" s="132">
        <v>32</v>
      </c>
      <c r="B15" s="133"/>
      <c r="C15" s="134"/>
      <c r="D15" s="82" t="s">
        <v>20</v>
      </c>
      <c r="E15" s="64"/>
      <c r="F15" s="65">
        <v>473.78</v>
      </c>
      <c r="G15" s="65"/>
      <c r="H15" s="65"/>
      <c r="I15" s="70"/>
    </row>
    <row r="16" spans="1:9" x14ac:dyDescent="0.25">
      <c r="A16" s="129">
        <v>4</v>
      </c>
      <c r="B16" s="130"/>
      <c r="C16" s="131"/>
      <c r="D16" s="82" t="s">
        <v>103</v>
      </c>
      <c r="E16" s="64" t="s">
        <v>71</v>
      </c>
      <c r="F16" s="65">
        <v>683</v>
      </c>
      <c r="G16" s="65"/>
      <c r="H16" s="65"/>
      <c r="I16" s="70"/>
    </row>
    <row r="17" spans="1:9" x14ac:dyDescent="0.25">
      <c r="A17" s="132">
        <v>42</v>
      </c>
      <c r="B17" s="133"/>
      <c r="C17" s="134"/>
      <c r="D17" s="82" t="s">
        <v>103</v>
      </c>
      <c r="E17" s="64" t="s">
        <v>71</v>
      </c>
      <c r="F17" s="65">
        <v>683</v>
      </c>
      <c r="G17" s="65"/>
      <c r="H17" s="65"/>
      <c r="I17" s="70"/>
    </row>
    <row r="18" spans="1:9" x14ac:dyDescent="0.25">
      <c r="A18" s="83"/>
      <c r="B18" s="84"/>
      <c r="C18" s="85"/>
      <c r="D18" s="82"/>
      <c r="E18" s="64"/>
      <c r="F18" s="65"/>
      <c r="G18" s="65"/>
      <c r="H18" s="65"/>
      <c r="I18" s="70"/>
    </row>
    <row r="19" spans="1:9" ht="15" customHeight="1" x14ac:dyDescent="0.25">
      <c r="A19" s="123" t="s">
        <v>105</v>
      </c>
      <c r="B19" s="124"/>
      <c r="C19" s="125"/>
      <c r="D19" s="86" t="s">
        <v>106</v>
      </c>
      <c r="E19" s="67"/>
      <c r="F19" s="68">
        <v>791583</v>
      </c>
      <c r="G19" s="68">
        <v>826600</v>
      </c>
      <c r="H19" s="68">
        <v>847265</v>
      </c>
      <c r="I19" s="71">
        <v>868446.63</v>
      </c>
    </row>
    <row r="20" spans="1:9" x14ac:dyDescent="0.25">
      <c r="A20" s="123" t="s">
        <v>107</v>
      </c>
      <c r="B20" s="124"/>
      <c r="C20" s="125"/>
      <c r="D20" s="86" t="s">
        <v>108</v>
      </c>
      <c r="E20" s="67"/>
      <c r="F20" s="68">
        <v>791583</v>
      </c>
      <c r="G20" s="68">
        <v>826600</v>
      </c>
      <c r="H20" s="68">
        <v>847265</v>
      </c>
      <c r="I20" s="71">
        <v>868446.63</v>
      </c>
    </row>
    <row r="21" spans="1:9" x14ac:dyDescent="0.25">
      <c r="A21" s="129">
        <v>3</v>
      </c>
      <c r="B21" s="130"/>
      <c r="C21" s="131"/>
      <c r="D21" s="82" t="s">
        <v>9</v>
      </c>
      <c r="E21" s="64"/>
      <c r="F21" s="65">
        <v>791583</v>
      </c>
      <c r="G21" s="65">
        <v>826600</v>
      </c>
      <c r="H21" s="65">
        <v>847265</v>
      </c>
      <c r="I21" s="70">
        <v>868446.63</v>
      </c>
    </row>
    <row r="22" spans="1:9" x14ac:dyDescent="0.25">
      <c r="A22" s="132">
        <v>31</v>
      </c>
      <c r="B22" s="133"/>
      <c r="C22" s="134"/>
      <c r="D22" s="82" t="s">
        <v>10</v>
      </c>
      <c r="E22" s="64"/>
      <c r="F22" s="65">
        <v>750903</v>
      </c>
      <c r="G22" s="65">
        <v>785600</v>
      </c>
      <c r="H22" s="65">
        <v>805240</v>
      </c>
      <c r="I22" s="70">
        <v>825371</v>
      </c>
    </row>
    <row r="23" spans="1:9" x14ac:dyDescent="0.25">
      <c r="A23" s="132">
        <v>32</v>
      </c>
      <c r="B23" s="133"/>
      <c r="C23" s="134"/>
      <c r="D23" s="82" t="s">
        <v>20</v>
      </c>
      <c r="E23" s="64"/>
      <c r="F23" s="65">
        <v>40680</v>
      </c>
      <c r="G23" s="65">
        <v>41000</v>
      </c>
      <c r="H23" s="65">
        <v>42025</v>
      </c>
      <c r="I23" s="70">
        <v>43075.63</v>
      </c>
    </row>
    <row r="24" spans="1:9" x14ac:dyDescent="0.25">
      <c r="A24" s="83"/>
      <c r="B24" s="84"/>
      <c r="C24" s="85"/>
      <c r="D24" s="82"/>
      <c r="E24" s="64"/>
      <c r="F24" s="65"/>
      <c r="G24" s="65"/>
      <c r="H24" s="65"/>
      <c r="I24" s="70"/>
    </row>
    <row r="25" spans="1:9" x14ac:dyDescent="0.25">
      <c r="A25" s="83"/>
      <c r="B25" s="84"/>
      <c r="C25" s="85"/>
      <c r="D25" s="82"/>
      <c r="E25" s="64"/>
      <c r="F25" s="65"/>
      <c r="G25" s="65"/>
      <c r="H25" s="65"/>
      <c r="I25" s="70"/>
    </row>
    <row r="26" spans="1:9" ht="25.5" x14ac:dyDescent="0.25">
      <c r="A26" s="120" t="s">
        <v>109</v>
      </c>
      <c r="B26" s="121"/>
      <c r="C26" s="122"/>
      <c r="D26" s="87" t="s">
        <v>110</v>
      </c>
      <c r="E26" s="93"/>
      <c r="F26" s="75">
        <f>SUM(F27+F32+F57+F66+F71+F76+F81+F86)</f>
        <v>58283.14</v>
      </c>
      <c r="G26" s="75">
        <f>SUM(G27+G32+G57+G66+G71+G76+G81+G86)</f>
        <v>70717.55</v>
      </c>
      <c r="H26" s="75">
        <f>SUM(H27+H32+H57+H66+H71+H76+H81+H86)</f>
        <v>72485.5</v>
      </c>
      <c r="I26" s="137">
        <f>SUM(I27+I32+I57+I66+I71+I76+I81+I86)</f>
        <v>74297.66</v>
      </c>
    </row>
    <row r="27" spans="1:9" x14ac:dyDescent="0.25">
      <c r="A27" s="123" t="s">
        <v>112</v>
      </c>
      <c r="B27" s="124"/>
      <c r="C27" s="125"/>
      <c r="D27" s="86" t="s">
        <v>113</v>
      </c>
      <c r="E27" s="67"/>
      <c r="F27" s="68">
        <v>1526</v>
      </c>
      <c r="G27" s="68"/>
      <c r="H27" s="68"/>
      <c r="I27" s="88"/>
    </row>
    <row r="28" spans="1:9" x14ac:dyDescent="0.25">
      <c r="A28" s="123" t="s">
        <v>114</v>
      </c>
      <c r="B28" s="124"/>
      <c r="C28" s="125"/>
      <c r="D28" s="86" t="s">
        <v>115</v>
      </c>
      <c r="E28" s="64"/>
      <c r="F28" s="65">
        <v>1526</v>
      </c>
      <c r="G28" s="65"/>
      <c r="H28" s="65"/>
      <c r="I28" s="89"/>
    </row>
    <row r="29" spans="1:9" x14ac:dyDescent="0.25">
      <c r="A29" s="129">
        <v>3</v>
      </c>
      <c r="B29" s="130"/>
      <c r="C29" s="131"/>
      <c r="D29" s="82" t="s">
        <v>9</v>
      </c>
      <c r="E29" s="64"/>
      <c r="F29" s="65">
        <v>1526</v>
      </c>
      <c r="G29" s="65"/>
      <c r="H29" s="65"/>
      <c r="I29" s="90"/>
    </row>
    <row r="30" spans="1:9" x14ac:dyDescent="0.25">
      <c r="A30" s="132">
        <v>32</v>
      </c>
      <c r="B30" s="133"/>
      <c r="C30" s="134"/>
      <c r="D30" s="82" t="s">
        <v>20</v>
      </c>
      <c r="E30" s="64"/>
      <c r="F30" s="65">
        <v>1526</v>
      </c>
      <c r="G30" s="65"/>
      <c r="H30" s="65"/>
      <c r="I30" s="90"/>
    </row>
    <row r="31" spans="1:9" x14ac:dyDescent="0.25">
      <c r="A31" s="83"/>
      <c r="B31" s="84"/>
      <c r="C31" s="85"/>
      <c r="D31" s="82"/>
      <c r="E31" s="64"/>
      <c r="F31" s="65"/>
      <c r="G31" s="65"/>
      <c r="H31" s="65"/>
      <c r="I31" s="90"/>
    </row>
    <row r="32" spans="1:9" ht="25.5" x14ac:dyDescent="0.25">
      <c r="A32" s="123" t="s">
        <v>116</v>
      </c>
      <c r="B32" s="124"/>
      <c r="C32" s="125"/>
      <c r="D32" s="86" t="s">
        <v>117</v>
      </c>
      <c r="E32" s="64"/>
      <c r="F32" s="68">
        <f>SUM(F33+F37+F41+F49+F53)</f>
        <v>15233.779999999999</v>
      </c>
      <c r="G32" s="68">
        <v>15418.55</v>
      </c>
      <c r="H32" s="68">
        <v>15804.02</v>
      </c>
      <c r="I32" s="91">
        <v>16199.14</v>
      </c>
    </row>
    <row r="33" spans="1:9" x14ac:dyDescent="0.25">
      <c r="A33" s="123" t="s">
        <v>118</v>
      </c>
      <c r="B33" s="124"/>
      <c r="C33" s="125"/>
      <c r="D33" s="86" t="s">
        <v>91</v>
      </c>
      <c r="E33" s="67"/>
      <c r="F33" s="68">
        <v>966.16</v>
      </c>
      <c r="G33" s="68">
        <v>451.54</v>
      </c>
      <c r="H33" s="68">
        <v>462.83</v>
      </c>
      <c r="I33" s="91">
        <v>474.4</v>
      </c>
    </row>
    <row r="34" spans="1:9" ht="15" customHeight="1" x14ac:dyDescent="0.25">
      <c r="A34" s="129">
        <v>3</v>
      </c>
      <c r="B34" s="130"/>
      <c r="C34" s="131"/>
      <c r="D34" s="82" t="s">
        <v>9</v>
      </c>
      <c r="E34" s="64"/>
      <c r="F34" s="65">
        <v>966.16</v>
      </c>
      <c r="G34" s="65">
        <v>451.54</v>
      </c>
      <c r="H34" s="65">
        <v>462.83</v>
      </c>
      <c r="I34" s="90">
        <v>474.4</v>
      </c>
    </row>
    <row r="35" spans="1:9" ht="15" customHeight="1" x14ac:dyDescent="0.25">
      <c r="A35" s="132">
        <v>32</v>
      </c>
      <c r="B35" s="133"/>
      <c r="C35" s="134"/>
      <c r="D35" s="82" t="s">
        <v>20</v>
      </c>
      <c r="E35" s="64"/>
      <c r="F35" s="65">
        <v>966.16</v>
      </c>
      <c r="G35" s="65">
        <v>451.54</v>
      </c>
      <c r="H35" s="65">
        <v>462.83</v>
      </c>
      <c r="I35" s="90">
        <v>474.4</v>
      </c>
    </row>
    <row r="36" spans="1:9" x14ac:dyDescent="0.25">
      <c r="A36" s="83"/>
      <c r="B36" s="84"/>
      <c r="C36" s="85"/>
      <c r="D36" s="82"/>
      <c r="E36" s="64"/>
      <c r="F36" s="65"/>
      <c r="G36" s="65"/>
      <c r="H36" s="65"/>
      <c r="I36" s="90"/>
    </row>
    <row r="37" spans="1:9" x14ac:dyDescent="0.25">
      <c r="A37" s="123" t="s">
        <v>119</v>
      </c>
      <c r="B37" s="124"/>
      <c r="C37" s="125"/>
      <c r="D37" s="86" t="s">
        <v>120</v>
      </c>
      <c r="E37" s="67" t="s">
        <v>71</v>
      </c>
      <c r="F37" s="68">
        <v>1733.6</v>
      </c>
      <c r="G37" s="68">
        <v>1360</v>
      </c>
      <c r="H37" s="68">
        <v>1394</v>
      </c>
      <c r="I37" s="91">
        <v>1428.86</v>
      </c>
    </row>
    <row r="38" spans="1:9" x14ac:dyDescent="0.25">
      <c r="A38" s="129">
        <v>3</v>
      </c>
      <c r="B38" s="130"/>
      <c r="C38" s="131"/>
      <c r="D38" s="82" t="s">
        <v>9</v>
      </c>
      <c r="E38" s="64" t="s">
        <v>71</v>
      </c>
      <c r="F38" s="65">
        <v>1733.6</v>
      </c>
      <c r="G38" s="65">
        <v>1360</v>
      </c>
      <c r="H38" s="65">
        <v>1394</v>
      </c>
      <c r="I38" s="90">
        <v>1428.86</v>
      </c>
    </row>
    <row r="39" spans="1:9" x14ac:dyDescent="0.25">
      <c r="A39" s="132">
        <v>32</v>
      </c>
      <c r="B39" s="133"/>
      <c r="C39" s="134"/>
      <c r="D39" s="82" t="s">
        <v>20</v>
      </c>
      <c r="E39" s="64" t="s">
        <v>71</v>
      </c>
      <c r="F39" s="65">
        <v>1733.6</v>
      </c>
      <c r="G39" s="65">
        <v>1360</v>
      </c>
      <c r="H39" s="65">
        <v>1394</v>
      </c>
      <c r="I39" s="90">
        <v>1428.86</v>
      </c>
    </row>
    <row r="40" spans="1:9" x14ac:dyDescent="0.25">
      <c r="A40" s="83"/>
      <c r="B40" s="84"/>
      <c r="C40" s="85"/>
      <c r="D40" s="82"/>
      <c r="E40" s="64"/>
      <c r="F40" s="65"/>
      <c r="G40" s="65"/>
      <c r="H40" s="65"/>
      <c r="I40" s="90"/>
    </row>
    <row r="41" spans="1:9" x14ac:dyDescent="0.25">
      <c r="A41" s="123" t="s">
        <v>107</v>
      </c>
      <c r="B41" s="124"/>
      <c r="C41" s="125"/>
      <c r="D41" s="86" t="s">
        <v>108</v>
      </c>
      <c r="E41" s="67"/>
      <c r="F41" s="68">
        <v>3134.02</v>
      </c>
      <c r="G41" s="68">
        <v>3057.01</v>
      </c>
      <c r="H41" s="68">
        <v>3133.44</v>
      </c>
      <c r="I41" s="91">
        <v>3211.78</v>
      </c>
    </row>
    <row r="42" spans="1:9" x14ac:dyDescent="0.25">
      <c r="A42" s="129">
        <v>3</v>
      </c>
      <c r="B42" s="130"/>
      <c r="C42" s="131"/>
      <c r="D42" s="82" t="s">
        <v>9</v>
      </c>
      <c r="E42" s="64"/>
      <c r="F42" s="65">
        <v>1734.02</v>
      </c>
      <c r="G42" s="65">
        <v>1157.01</v>
      </c>
      <c r="H42" s="65">
        <v>1185.94</v>
      </c>
      <c r="I42" s="90">
        <v>1215.5899999999999</v>
      </c>
    </row>
    <row r="43" spans="1:9" x14ac:dyDescent="0.25">
      <c r="A43" s="132">
        <v>31</v>
      </c>
      <c r="B43" s="133"/>
      <c r="C43" s="134"/>
      <c r="D43" s="82" t="s">
        <v>10</v>
      </c>
      <c r="E43" s="64"/>
      <c r="F43" s="65">
        <v>344.02</v>
      </c>
      <c r="G43" s="65">
        <v>172.01</v>
      </c>
      <c r="H43" s="65">
        <v>176.31</v>
      </c>
      <c r="I43" s="90">
        <v>180.72</v>
      </c>
    </row>
    <row r="44" spans="1:9" x14ac:dyDescent="0.25">
      <c r="A44" s="132">
        <v>32</v>
      </c>
      <c r="B44" s="133"/>
      <c r="C44" s="134"/>
      <c r="D44" s="82" t="s">
        <v>20</v>
      </c>
      <c r="E44" s="64"/>
      <c r="F44" s="65">
        <v>1390</v>
      </c>
      <c r="G44" s="65">
        <v>985</v>
      </c>
      <c r="H44" s="65">
        <v>1009.63</v>
      </c>
      <c r="I44" s="90">
        <v>1034.8699999999999</v>
      </c>
    </row>
    <row r="45" spans="1:9" x14ac:dyDescent="0.25">
      <c r="A45" s="129">
        <v>4</v>
      </c>
      <c r="B45" s="130"/>
      <c r="C45" s="131"/>
      <c r="D45" s="82" t="s">
        <v>103</v>
      </c>
      <c r="E45" s="64"/>
      <c r="F45" s="65">
        <v>1400</v>
      </c>
      <c r="G45" s="65">
        <v>1900</v>
      </c>
      <c r="H45" s="65">
        <v>1947.5</v>
      </c>
      <c r="I45" s="90">
        <v>1996.19</v>
      </c>
    </row>
    <row r="46" spans="1:9" x14ac:dyDescent="0.25">
      <c r="A46" s="132">
        <v>42</v>
      </c>
      <c r="B46" s="133"/>
      <c r="C46" s="134"/>
      <c r="D46" s="82" t="s">
        <v>103</v>
      </c>
      <c r="E46" s="64"/>
      <c r="F46" s="65">
        <v>1400</v>
      </c>
      <c r="G46" s="65">
        <v>1900</v>
      </c>
      <c r="H46" s="65">
        <v>1947.5</v>
      </c>
      <c r="I46" s="90">
        <v>1996.19</v>
      </c>
    </row>
    <row r="47" spans="1:9" x14ac:dyDescent="0.25">
      <c r="A47" s="83"/>
      <c r="B47" s="84"/>
      <c r="C47" s="85"/>
      <c r="D47" s="82"/>
      <c r="E47" s="64"/>
      <c r="F47" s="65"/>
      <c r="G47" s="65"/>
      <c r="H47" s="65"/>
      <c r="I47" s="90"/>
    </row>
    <row r="48" spans="1:9" x14ac:dyDescent="0.25">
      <c r="A48" s="123" t="s">
        <v>121</v>
      </c>
      <c r="B48" s="124"/>
      <c r="C48" s="125"/>
      <c r="D48" s="86" t="s">
        <v>122</v>
      </c>
      <c r="E48" s="64"/>
      <c r="F48" s="65"/>
      <c r="G48" s="65"/>
      <c r="H48" s="65"/>
      <c r="I48" s="90"/>
    </row>
    <row r="49" spans="1:9" x14ac:dyDescent="0.25">
      <c r="A49" s="129">
        <v>3</v>
      </c>
      <c r="B49" s="130"/>
      <c r="C49" s="131"/>
      <c r="D49" s="82" t="s">
        <v>9</v>
      </c>
      <c r="E49" s="67"/>
      <c r="F49" s="68">
        <v>8900</v>
      </c>
      <c r="G49" s="68">
        <v>10050</v>
      </c>
      <c r="H49" s="68">
        <v>10301.25</v>
      </c>
      <c r="I49" s="91">
        <v>10558.79</v>
      </c>
    </row>
    <row r="50" spans="1:9" x14ac:dyDescent="0.25">
      <c r="A50" s="132">
        <v>32</v>
      </c>
      <c r="B50" s="133"/>
      <c r="C50" s="134"/>
      <c r="D50" s="82" t="s">
        <v>20</v>
      </c>
      <c r="E50" s="64"/>
      <c r="F50" s="65">
        <v>3900</v>
      </c>
      <c r="G50" s="65">
        <v>4550</v>
      </c>
      <c r="H50" s="65">
        <v>4663.75</v>
      </c>
      <c r="I50" s="90">
        <v>4780.3500000000004</v>
      </c>
    </row>
    <row r="51" spans="1:9" x14ac:dyDescent="0.25">
      <c r="A51" s="132">
        <v>37</v>
      </c>
      <c r="B51" s="133"/>
      <c r="C51" s="134"/>
      <c r="D51" s="82" t="s">
        <v>123</v>
      </c>
      <c r="E51" s="64"/>
      <c r="F51" s="65">
        <v>5000</v>
      </c>
      <c r="G51" s="65">
        <v>5500</v>
      </c>
      <c r="H51" s="65">
        <v>5637.5</v>
      </c>
      <c r="I51" s="90">
        <v>5778.44</v>
      </c>
    </row>
    <row r="52" spans="1:9" x14ac:dyDescent="0.25">
      <c r="A52" s="83"/>
      <c r="B52" s="84"/>
      <c r="C52" s="85"/>
      <c r="D52" s="82"/>
      <c r="E52" s="64"/>
      <c r="F52" s="65"/>
      <c r="G52" s="65"/>
      <c r="H52" s="65"/>
      <c r="I52" s="90"/>
    </row>
    <row r="53" spans="1:9" x14ac:dyDescent="0.25">
      <c r="A53" s="123" t="s">
        <v>124</v>
      </c>
      <c r="B53" s="124"/>
      <c r="C53" s="125"/>
      <c r="D53" s="86" t="s">
        <v>125</v>
      </c>
      <c r="E53" s="67"/>
      <c r="F53" s="68">
        <v>500</v>
      </c>
      <c r="G53" s="68">
        <v>500</v>
      </c>
      <c r="H53" s="68">
        <v>512.5</v>
      </c>
      <c r="I53" s="91">
        <v>525.30999999999995</v>
      </c>
    </row>
    <row r="54" spans="1:9" x14ac:dyDescent="0.25">
      <c r="A54" s="129">
        <v>3</v>
      </c>
      <c r="B54" s="130"/>
      <c r="C54" s="131"/>
      <c r="D54" s="82" t="s">
        <v>9</v>
      </c>
      <c r="E54" s="64" t="s">
        <v>71</v>
      </c>
      <c r="F54" s="65">
        <v>500</v>
      </c>
      <c r="G54" s="65">
        <v>500</v>
      </c>
      <c r="H54" s="65">
        <v>512.5</v>
      </c>
      <c r="I54" s="90">
        <v>525.30999999999995</v>
      </c>
    </row>
    <row r="55" spans="1:9" x14ac:dyDescent="0.25">
      <c r="A55" s="132">
        <v>32</v>
      </c>
      <c r="B55" s="133"/>
      <c r="C55" s="134"/>
      <c r="D55" s="82" t="s">
        <v>20</v>
      </c>
      <c r="E55" s="64"/>
      <c r="F55" s="65">
        <v>500</v>
      </c>
      <c r="G55" s="65">
        <v>500</v>
      </c>
      <c r="H55" s="65">
        <v>512.5</v>
      </c>
      <c r="I55" s="90">
        <v>525.30999999999995</v>
      </c>
    </row>
    <row r="56" spans="1:9" x14ac:dyDescent="0.25">
      <c r="A56" s="83"/>
      <c r="B56" s="84"/>
      <c r="C56" s="85"/>
      <c r="D56" s="82"/>
      <c r="E56" s="64"/>
      <c r="F56" s="65"/>
      <c r="G56" s="65"/>
      <c r="H56" s="65"/>
      <c r="I56" s="90"/>
    </row>
    <row r="57" spans="1:9" x14ac:dyDescent="0.25">
      <c r="A57" s="123" t="s">
        <v>126</v>
      </c>
      <c r="B57" s="124"/>
      <c r="C57" s="125"/>
      <c r="D57" s="86" t="s">
        <v>127</v>
      </c>
      <c r="E57" s="64"/>
      <c r="F57" s="68">
        <v>3691.58</v>
      </c>
      <c r="G57" s="68">
        <v>2660</v>
      </c>
      <c r="H57" s="68">
        <v>2726.5</v>
      </c>
      <c r="I57" s="91">
        <v>2794.67</v>
      </c>
    </row>
    <row r="58" spans="1:9" x14ac:dyDescent="0.25">
      <c r="A58" s="123" t="s">
        <v>118</v>
      </c>
      <c r="B58" s="124"/>
      <c r="C58" s="125"/>
      <c r="D58" s="86" t="s">
        <v>91</v>
      </c>
      <c r="E58" s="67"/>
      <c r="F58" s="65">
        <v>1055</v>
      </c>
      <c r="G58" s="68">
        <v>210</v>
      </c>
      <c r="H58" s="68">
        <v>215.25</v>
      </c>
      <c r="I58" s="91">
        <v>220.63</v>
      </c>
    </row>
    <row r="59" spans="1:9" x14ac:dyDescent="0.25">
      <c r="A59" s="129">
        <v>3</v>
      </c>
      <c r="B59" s="130"/>
      <c r="C59" s="131"/>
      <c r="D59" s="82" t="s">
        <v>9</v>
      </c>
      <c r="E59" s="64"/>
      <c r="F59" s="65">
        <v>1055</v>
      </c>
      <c r="G59" s="65">
        <v>210</v>
      </c>
      <c r="H59" s="65">
        <v>215.25</v>
      </c>
      <c r="I59" s="90">
        <v>220.63</v>
      </c>
    </row>
    <row r="60" spans="1:9" x14ac:dyDescent="0.25">
      <c r="A60" s="132">
        <v>32</v>
      </c>
      <c r="B60" s="133"/>
      <c r="C60" s="134"/>
      <c r="D60" s="82" t="s">
        <v>20</v>
      </c>
      <c r="E60" s="64"/>
      <c r="F60" s="65">
        <v>1055</v>
      </c>
      <c r="G60" s="65">
        <v>210</v>
      </c>
      <c r="H60" s="65">
        <v>215.25</v>
      </c>
      <c r="I60" s="90">
        <v>220.63</v>
      </c>
    </row>
    <row r="61" spans="1:9" x14ac:dyDescent="0.25">
      <c r="A61" s="83"/>
      <c r="B61" s="84"/>
      <c r="C61" s="85"/>
      <c r="D61" s="82"/>
      <c r="E61" s="64"/>
      <c r="F61" s="65"/>
      <c r="G61" s="65"/>
      <c r="H61" s="65"/>
      <c r="I61" s="90"/>
    </row>
    <row r="62" spans="1:9" x14ac:dyDescent="0.25">
      <c r="A62" s="123" t="s">
        <v>119</v>
      </c>
      <c r="B62" s="124"/>
      <c r="C62" s="125"/>
      <c r="D62" s="86" t="s">
        <v>120</v>
      </c>
      <c r="E62" s="67"/>
      <c r="F62" s="68">
        <v>2636.58</v>
      </c>
      <c r="G62" s="68">
        <v>2450</v>
      </c>
      <c r="H62" s="68">
        <v>2511.25</v>
      </c>
      <c r="I62" s="91">
        <v>2574.04</v>
      </c>
    </row>
    <row r="63" spans="1:9" x14ac:dyDescent="0.25">
      <c r="A63" s="129">
        <v>3</v>
      </c>
      <c r="B63" s="130"/>
      <c r="C63" s="131"/>
      <c r="D63" s="82" t="s">
        <v>9</v>
      </c>
      <c r="E63" s="64"/>
      <c r="F63" s="65">
        <v>2636.58</v>
      </c>
      <c r="G63" s="65">
        <v>2450</v>
      </c>
      <c r="H63" s="65">
        <v>2511.25</v>
      </c>
      <c r="I63" s="90">
        <v>2574.04</v>
      </c>
    </row>
    <row r="64" spans="1:9" x14ac:dyDescent="0.25">
      <c r="A64" s="132">
        <v>32</v>
      </c>
      <c r="B64" s="133"/>
      <c r="C64" s="134"/>
      <c r="D64" s="82" t="s">
        <v>20</v>
      </c>
      <c r="E64" s="64"/>
      <c r="F64" s="65">
        <v>2636.58</v>
      </c>
      <c r="G64" s="65">
        <v>2450</v>
      </c>
      <c r="H64" s="65">
        <v>2511.25</v>
      </c>
      <c r="I64" s="90">
        <v>2574.04</v>
      </c>
    </row>
    <row r="65" spans="1:9" x14ac:dyDescent="0.25">
      <c r="A65" s="83"/>
      <c r="B65" s="84"/>
      <c r="C65" s="85"/>
      <c r="D65" s="82"/>
      <c r="E65" s="64"/>
      <c r="F65" s="65"/>
      <c r="G65" s="65"/>
      <c r="H65" s="65"/>
      <c r="I65" s="90"/>
    </row>
    <row r="66" spans="1:9" x14ac:dyDescent="0.25">
      <c r="A66" s="123" t="s">
        <v>128</v>
      </c>
      <c r="B66" s="124"/>
      <c r="C66" s="125"/>
      <c r="D66" s="86" t="s">
        <v>129</v>
      </c>
      <c r="E66" s="64"/>
      <c r="F66" s="68">
        <v>1413.79</v>
      </c>
      <c r="G66" s="65"/>
      <c r="H66" s="65"/>
      <c r="I66" s="90"/>
    </row>
    <row r="67" spans="1:9" x14ac:dyDescent="0.25">
      <c r="A67" s="123" t="s">
        <v>114</v>
      </c>
      <c r="B67" s="124"/>
      <c r="C67" s="125"/>
      <c r="D67" s="86" t="s">
        <v>115</v>
      </c>
      <c r="E67" s="67"/>
      <c r="F67" s="68">
        <v>1413.79</v>
      </c>
      <c r="G67" s="68"/>
      <c r="H67" s="68"/>
      <c r="I67" s="91"/>
    </row>
    <row r="68" spans="1:9" x14ac:dyDescent="0.25">
      <c r="A68" s="129">
        <v>3</v>
      </c>
      <c r="B68" s="130"/>
      <c r="C68" s="131"/>
      <c r="D68" s="82" t="s">
        <v>9</v>
      </c>
      <c r="E68" s="64"/>
      <c r="F68" s="65">
        <v>1413.79</v>
      </c>
      <c r="G68" s="65"/>
      <c r="H68" s="65"/>
      <c r="I68" s="90"/>
    </row>
    <row r="69" spans="1:9" x14ac:dyDescent="0.25">
      <c r="A69" s="132">
        <v>32</v>
      </c>
      <c r="B69" s="133"/>
      <c r="C69" s="134"/>
      <c r="D69" s="82" t="s">
        <v>20</v>
      </c>
      <c r="E69" s="64"/>
      <c r="F69" s="65">
        <v>1413.79</v>
      </c>
      <c r="G69" s="65"/>
      <c r="H69" s="65"/>
      <c r="I69" s="90"/>
    </row>
    <row r="70" spans="1:9" x14ac:dyDescent="0.25">
      <c r="A70" s="83"/>
      <c r="B70" s="84"/>
      <c r="C70" s="85"/>
      <c r="D70" s="82"/>
      <c r="E70" s="64"/>
      <c r="F70" s="65"/>
      <c r="G70" s="65"/>
      <c r="H70" s="65"/>
      <c r="I70" s="90"/>
    </row>
    <row r="71" spans="1:9" x14ac:dyDescent="0.25">
      <c r="A71" s="123" t="s">
        <v>130</v>
      </c>
      <c r="B71" s="124"/>
      <c r="C71" s="125"/>
      <c r="D71" s="86" t="s">
        <v>131</v>
      </c>
      <c r="E71" s="67"/>
      <c r="F71" s="68">
        <v>12000</v>
      </c>
      <c r="G71" s="68">
        <v>16000</v>
      </c>
      <c r="H71" s="68">
        <v>16400</v>
      </c>
      <c r="I71" s="91">
        <v>16810</v>
      </c>
    </row>
    <row r="72" spans="1:9" x14ac:dyDescent="0.25">
      <c r="A72" s="123" t="s">
        <v>107</v>
      </c>
      <c r="B72" s="124"/>
      <c r="C72" s="125"/>
      <c r="D72" s="86" t="s">
        <v>108</v>
      </c>
      <c r="E72" s="67"/>
      <c r="F72" s="68">
        <v>12000</v>
      </c>
      <c r="G72" s="68">
        <v>16000</v>
      </c>
      <c r="H72" s="68">
        <v>16400</v>
      </c>
      <c r="I72" s="91">
        <v>16810</v>
      </c>
    </row>
    <row r="73" spans="1:9" x14ac:dyDescent="0.25">
      <c r="A73" s="129">
        <v>4</v>
      </c>
      <c r="B73" s="130"/>
      <c r="C73" s="131"/>
      <c r="D73" s="82" t="s">
        <v>103</v>
      </c>
      <c r="E73" s="64"/>
      <c r="F73" s="65">
        <v>12000</v>
      </c>
      <c r="G73" s="65">
        <v>16000</v>
      </c>
      <c r="H73" s="65">
        <v>16400</v>
      </c>
      <c r="I73" s="90">
        <v>16810</v>
      </c>
    </row>
    <row r="74" spans="1:9" x14ac:dyDescent="0.25">
      <c r="A74" s="132">
        <v>42</v>
      </c>
      <c r="B74" s="133"/>
      <c r="C74" s="134"/>
      <c r="D74" s="82" t="s">
        <v>103</v>
      </c>
      <c r="E74" s="64"/>
      <c r="F74" s="65">
        <v>12000</v>
      </c>
      <c r="G74" s="65">
        <v>16000</v>
      </c>
      <c r="H74" s="65">
        <v>16400</v>
      </c>
      <c r="I74" s="90">
        <v>16810</v>
      </c>
    </row>
    <row r="75" spans="1:9" x14ac:dyDescent="0.25">
      <c r="A75" s="132" t="s">
        <v>71</v>
      </c>
      <c r="B75" s="133"/>
      <c r="C75" s="134"/>
      <c r="D75" s="82" t="s">
        <v>71</v>
      </c>
      <c r="E75" s="64"/>
      <c r="F75" s="65"/>
      <c r="G75" s="65"/>
      <c r="H75" s="65"/>
      <c r="I75" s="90"/>
    </row>
    <row r="76" spans="1:9" x14ac:dyDescent="0.25">
      <c r="A76" s="123" t="s">
        <v>132</v>
      </c>
      <c r="B76" s="124"/>
      <c r="C76" s="125"/>
      <c r="D76" s="86" t="s">
        <v>133</v>
      </c>
      <c r="E76" s="64"/>
      <c r="F76" s="68">
        <v>730.02</v>
      </c>
      <c r="G76" s="65"/>
      <c r="H76" s="65"/>
      <c r="I76" s="90"/>
    </row>
    <row r="77" spans="1:9" x14ac:dyDescent="0.25">
      <c r="A77" s="123" t="s">
        <v>114</v>
      </c>
      <c r="B77" s="124"/>
      <c r="C77" s="125"/>
      <c r="D77" s="86" t="s">
        <v>115</v>
      </c>
      <c r="E77" s="64"/>
      <c r="F77" s="68">
        <v>730.02</v>
      </c>
      <c r="G77" s="65"/>
      <c r="H77" s="65"/>
      <c r="I77" s="90"/>
    </row>
    <row r="78" spans="1:9" x14ac:dyDescent="0.25">
      <c r="A78" s="129">
        <v>3</v>
      </c>
      <c r="B78" s="130"/>
      <c r="C78" s="131"/>
      <c r="D78" s="82" t="s">
        <v>9</v>
      </c>
      <c r="E78" s="64"/>
      <c r="F78" s="65">
        <v>730.02</v>
      </c>
      <c r="G78" s="65"/>
      <c r="H78" s="65"/>
      <c r="I78" s="90"/>
    </row>
    <row r="79" spans="1:9" x14ac:dyDescent="0.25">
      <c r="A79" s="132">
        <v>32</v>
      </c>
      <c r="B79" s="133"/>
      <c r="C79" s="134"/>
      <c r="D79" s="82" t="s">
        <v>20</v>
      </c>
      <c r="E79" s="64"/>
      <c r="F79" s="65">
        <v>730.02</v>
      </c>
      <c r="G79" s="65"/>
      <c r="H79" s="65"/>
      <c r="I79" s="90"/>
    </row>
    <row r="80" spans="1:9" x14ac:dyDescent="0.25">
      <c r="A80" s="83"/>
      <c r="B80" s="84"/>
      <c r="C80" s="85"/>
      <c r="D80" s="82"/>
      <c r="E80" s="64"/>
      <c r="F80" s="65"/>
      <c r="G80" s="65"/>
      <c r="H80" s="65"/>
      <c r="I80" s="90"/>
    </row>
    <row r="81" spans="1:9" x14ac:dyDescent="0.25">
      <c r="A81" s="123" t="s">
        <v>134</v>
      </c>
      <c r="B81" s="124"/>
      <c r="C81" s="125"/>
      <c r="D81" s="86" t="s">
        <v>135</v>
      </c>
      <c r="E81" s="67"/>
      <c r="F81" s="68">
        <v>23362.39</v>
      </c>
      <c r="G81" s="68">
        <v>36309</v>
      </c>
      <c r="H81" s="68">
        <v>37216.730000000003</v>
      </c>
      <c r="I81" s="91">
        <v>38147.14</v>
      </c>
    </row>
    <row r="82" spans="1:9" x14ac:dyDescent="0.25">
      <c r="A82" s="123" t="s">
        <v>107</v>
      </c>
      <c r="B82" s="124"/>
      <c r="C82" s="125"/>
      <c r="D82" s="86" t="s">
        <v>108</v>
      </c>
      <c r="E82" s="67"/>
      <c r="F82" s="68">
        <v>23362.39</v>
      </c>
      <c r="G82" s="68">
        <v>36309</v>
      </c>
      <c r="H82" s="68">
        <v>37216.730000000003</v>
      </c>
      <c r="I82" s="91">
        <v>38147.14</v>
      </c>
    </row>
    <row r="83" spans="1:9" x14ac:dyDescent="0.25">
      <c r="A83" s="129">
        <v>3</v>
      </c>
      <c r="B83" s="130"/>
      <c r="C83" s="131"/>
      <c r="D83" s="82" t="s">
        <v>9</v>
      </c>
      <c r="E83" s="64"/>
      <c r="F83" s="65">
        <v>23362.39</v>
      </c>
      <c r="G83" s="65">
        <v>36309</v>
      </c>
      <c r="H83" s="65">
        <v>37216.730000000003</v>
      </c>
      <c r="I83" s="90">
        <v>38147.14</v>
      </c>
    </row>
    <row r="84" spans="1:9" x14ac:dyDescent="0.25">
      <c r="A84" s="132">
        <v>32</v>
      </c>
      <c r="B84" s="133"/>
      <c r="C84" s="134"/>
      <c r="D84" s="82" t="s">
        <v>20</v>
      </c>
      <c r="E84" s="64"/>
      <c r="F84" s="65">
        <v>23362.39</v>
      </c>
      <c r="G84" s="65">
        <v>36309</v>
      </c>
      <c r="H84" s="65">
        <v>37216.730000000003</v>
      </c>
      <c r="I84" s="90">
        <v>38147.14</v>
      </c>
    </row>
    <row r="85" spans="1:9" x14ac:dyDescent="0.25">
      <c r="A85" s="83"/>
      <c r="B85" s="84"/>
      <c r="C85" s="85"/>
      <c r="D85" s="82"/>
      <c r="E85" s="64"/>
      <c r="F85" s="65"/>
      <c r="G85" s="65"/>
      <c r="H85" s="65"/>
      <c r="I85" s="90"/>
    </row>
    <row r="86" spans="1:9" x14ac:dyDescent="0.25">
      <c r="A86" s="123" t="s">
        <v>136</v>
      </c>
      <c r="B86" s="124"/>
      <c r="C86" s="125"/>
      <c r="D86" s="86" t="s">
        <v>137</v>
      </c>
      <c r="E86" s="67"/>
      <c r="F86" s="68">
        <v>325.58</v>
      </c>
      <c r="G86" s="68">
        <v>330</v>
      </c>
      <c r="H86" s="68">
        <v>338.25</v>
      </c>
      <c r="I86" s="91">
        <v>346.71</v>
      </c>
    </row>
    <row r="87" spans="1:9" ht="14.25" customHeight="1" x14ac:dyDescent="0.25">
      <c r="A87" s="123" t="s">
        <v>107</v>
      </c>
      <c r="B87" s="124"/>
      <c r="C87" s="125"/>
      <c r="D87" s="86" t="s">
        <v>108</v>
      </c>
      <c r="E87" s="67"/>
      <c r="F87" s="68">
        <v>325.58</v>
      </c>
      <c r="G87" s="68">
        <v>330</v>
      </c>
      <c r="H87" s="68">
        <v>338.25</v>
      </c>
      <c r="I87" s="91">
        <v>346.71</v>
      </c>
    </row>
    <row r="88" spans="1:9" ht="15" customHeight="1" x14ac:dyDescent="0.25">
      <c r="A88" s="129">
        <v>3</v>
      </c>
      <c r="B88" s="130"/>
      <c r="C88" s="131"/>
      <c r="D88" s="82" t="s">
        <v>9</v>
      </c>
      <c r="E88" s="64"/>
      <c r="F88" s="65">
        <v>325.58</v>
      </c>
      <c r="G88" s="65">
        <v>330</v>
      </c>
      <c r="H88" s="65">
        <v>338.25</v>
      </c>
      <c r="I88" s="90">
        <v>346.71</v>
      </c>
    </row>
    <row r="89" spans="1:9" x14ac:dyDescent="0.25">
      <c r="A89" s="132">
        <v>38</v>
      </c>
      <c r="B89" s="133"/>
      <c r="C89" s="134"/>
      <c r="D89" s="82" t="s">
        <v>94</v>
      </c>
      <c r="E89" s="64"/>
      <c r="F89" s="65">
        <v>325.58</v>
      </c>
      <c r="G89" s="65">
        <v>330</v>
      </c>
      <c r="H89" s="65">
        <v>338.25</v>
      </c>
      <c r="I89" s="90">
        <v>346.71</v>
      </c>
    </row>
    <row r="90" spans="1:9" x14ac:dyDescent="0.25">
      <c r="A90" s="132"/>
      <c r="B90" s="133"/>
      <c r="C90" s="134"/>
      <c r="D90" s="28"/>
      <c r="E90" s="64"/>
      <c r="F90" s="65"/>
      <c r="G90" s="65"/>
      <c r="H90" s="65"/>
      <c r="I90" s="90"/>
    </row>
    <row r="91" spans="1:9" ht="15" customHeight="1" x14ac:dyDescent="0.25">
      <c r="A91" s="120" t="s">
        <v>138</v>
      </c>
      <c r="B91" s="135"/>
      <c r="C91" s="136"/>
      <c r="D91" s="92"/>
      <c r="E91" s="93"/>
      <c r="F91" s="75">
        <f>SUM(F6+F26)</f>
        <v>903216.07000000007</v>
      </c>
      <c r="G91" s="75">
        <f>SUM(G6+G26)</f>
        <v>951193.5</v>
      </c>
      <c r="H91" s="75">
        <f>SUM(H6+H26)</f>
        <v>974973.35</v>
      </c>
      <c r="I91" s="94">
        <f>SUM(I6+I26)</f>
        <v>999347.72000000009</v>
      </c>
    </row>
  </sheetData>
  <mergeCells count="74">
    <mergeCell ref="A77:C77"/>
    <mergeCell ref="A84:C84"/>
    <mergeCell ref="A78:C78"/>
    <mergeCell ref="A79:C79"/>
    <mergeCell ref="A81:C81"/>
    <mergeCell ref="A82:C82"/>
    <mergeCell ref="A83:C83"/>
    <mergeCell ref="A72:C72"/>
    <mergeCell ref="A73:C73"/>
    <mergeCell ref="A74:C74"/>
    <mergeCell ref="A75:C75"/>
    <mergeCell ref="A76:C76"/>
    <mergeCell ref="A66:C66"/>
    <mergeCell ref="A67:C67"/>
    <mergeCell ref="A68:C68"/>
    <mergeCell ref="A69:C69"/>
    <mergeCell ref="A71:C71"/>
    <mergeCell ref="A59:C59"/>
    <mergeCell ref="A60:C60"/>
    <mergeCell ref="A62:C62"/>
    <mergeCell ref="A63:C63"/>
    <mergeCell ref="A64:C64"/>
    <mergeCell ref="A53:C53"/>
    <mergeCell ref="A54:C54"/>
    <mergeCell ref="A55:C55"/>
    <mergeCell ref="A57:C57"/>
    <mergeCell ref="A58:C58"/>
    <mergeCell ref="A46:C46"/>
    <mergeCell ref="A48:C48"/>
    <mergeCell ref="A49:C49"/>
    <mergeCell ref="A50:C50"/>
    <mergeCell ref="A51:C51"/>
    <mergeCell ref="A41:C41"/>
    <mergeCell ref="A42:C42"/>
    <mergeCell ref="A43:C43"/>
    <mergeCell ref="A44:C44"/>
    <mergeCell ref="A45:C45"/>
    <mergeCell ref="A89:C89"/>
    <mergeCell ref="A91:C91"/>
    <mergeCell ref="A22:C22"/>
    <mergeCell ref="A23:C23"/>
    <mergeCell ref="A26:C26"/>
    <mergeCell ref="A27:C27"/>
    <mergeCell ref="A28:C28"/>
    <mergeCell ref="A29:C29"/>
    <mergeCell ref="A30:C30"/>
    <mergeCell ref="A32:C32"/>
    <mergeCell ref="A33:C33"/>
    <mergeCell ref="A34:C34"/>
    <mergeCell ref="A35:C35"/>
    <mergeCell ref="A37:C37"/>
    <mergeCell ref="A38:C38"/>
    <mergeCell ref="A39:C39"/>
    <mergeCell ref="A8:C8"/>
    <mergeCell ref="A9:C9"/>
    <mergeCell ref="A10:C10"/>
    <mergeCell ref="A90:C90"/>
    <mergeCell ref="A12:C12"/>
    <mergeCell ref="A14:C14"/>
    <mergeCell ref="A15:C15"/>
    <mergeCell ref="A16:C16"/>
    <mergeCell ref="A17:C17"/>
    <mergeCell ref="A13:C13"/>
    <mergeCell ref="A20:C20"/>
    <mergeCell ref="A19:C19"/>
    <mergeCell ref="A21:C21"/>
    <mergeCell ref="A86:C86"/>
    <mergeCell ref="A87:C87"/>
    <mergeCell ref="A88:C88"/>
    <mergeCell ref="A6:C6"/>
    <mergeCell ref="A7:C7"/>
    <mergeCell ref="A1:I1"/>
    <mergeCell ref="A3:I3"/>
    <mergeCell ref="A5:C5"/>
  </mergeCells>
  <pageMargins left="0.7" right="0.7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7</vt:i4>
      </vt:variant>
    </vt:vector>
  </HeadingPairs>
  <TitlesOfParts>
    <vt:vector size="7" baseType="lpstr">
      <vt:lpstr>SAŽETAK</vt:lpstr>
      <vt:lpstr> Račun prihoda i rashoda</vt:lpstr>
      <vt:lpstr>Prihodi i rashodi po izvorima</vt:lpstr>
      <vt:lpstr>Rashodi prema funkcijskoj kl</vt:lpstr>
      <vt:lpstr>Račun financiranja</vt:lpstr>
      <vt:lpstr>Račun financiranja po izvorima</vt:lpstr>
      <vt:lpstr>POSEBNI DIO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Korisnik</cp:lastModifiedBy>
  <cp:lastPrinted>2023-10-18T10:35:55Z</cp:lastPrinted>
  <dcterms:created xsi:type="dcterms:W3CDTF">2022-08-12T12:51:27Z</dcterms:created>
  <dcterms:modified xsi:type="dcterms:W3CDTF">2023-10-18T10:39:11Z</dcterms:modified>
</cp:coreProperties>
</file>