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ocuments\zavrsni racuni\zavrsni 2022\"/>
    </mc:Choice>
  </mc:AlternateContent>
  <xr:revisionPtr revIDLastSave="0" documentId="13_ncr:1_{1E7B0E1C-2A51-4040-91A0-123FBBD6517D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Opći dio" sheetId="2" r:id="rId1"/>
    <sheet name="Prihodi" sheetId="3" r:id="rId2"/>
    <sheet name="Rashodi" sheetId="4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6" i="3" l="1"/>
  <c r="E22" i="3"/>
  <c r="E76" i="3" l="1"/>
  <c r="H18" i="2"/>
  <c r="H19" i="2"/>
  <c r="H21" i="2"/>
  <c r="H22" i="2"/>
  <c r="H23" i="2"/>
  <c r="G18" i="2"/>
  <c r="G19" i="2"/>
  <c r="G21" i="2"/>
  <c r="G22" i="2"/>
  <c r="G23" i="2"/>
  <c r="H175" i="4" l="1"/>
  <c r="F173" i="4"/>
  <c r="G173" i="4" s="1"/>
  <c r="E173" i="4"/>
  <c r="H173" i="4" s="1"/>
  <c r="H172" i="4"/>
  <c r="G172" i="4"/>
  <c r="D163" i="4"/>
  <c r="F161" i="4"/>
  <c r="E161" i="4"/>
  <c r="H160" i="4"/>
  <c r="F155" i="4"/>
  <c r="E155" i="4"/>
  <c r="H154" i="4"/>
  <c r="F149" i="4"/>
  <c r="H149" i="4" s="1"/>
  <c r="E149" i="4"/>
  <c r="H148" i="4"/>
  <c r="H140" i="4"/>
  <c r="H139" i="4"/>
  <c r="F133" i="4"/>
  <c r="C133" i="4"/>
  <c r="G131" i="4"/>
  <c r="E131" i="4"/>
  <c r="E133" i="4" s="1"/>
  <c r="D131" i="4"/>
  <c r="D133" i="4" s="1"/>
  <c r="H129" i="4"/>
  <c r="G129" i="4"/>
  <c r="H124" i="4"/>
  <c r="G124" i="4"/>
  <c r="H123" i="4"/>
  <c r="G123" i="4"/>
  <c r="E115" i="4"/>
  <c r="H115" i="4" s="1"/>
  <c r="D115" i="4"/>
  <c r="H114" i="4"/>
  <c r="H113" i="4"/>
  <c r="H112" i="4"/>
  <c r="F107" i="4"/>
  <c r="H107" i="4" s="1"/>
  <c r="E107" i="4"/>
  <c r="D107" i="4"/>
  <c r="C107" i="4"/>
  <c r="H106" i="4"/>
  <c r="G106" i="4"/>
  <c r="G105" i="4"/>
  <c r="H104" i="4"/>
  <c r="H103" i="4"/>
  <c r="H102" i="4"/>
  <c r="F97" i="4"/>
  <c r="E97" i="4"/>
  <c r="D97" i="4"/>
  <c r="H96" i="4"/>
  <c r="H95" i="4"/>
  <c r="H94" i="4"/>
  <c r="H93" i="4"/>
  <c r="H92" i="4"/>
  <c r="G92" i="4"/>
  <c r="H91" i="4"/>
  <c r="F86" i="4"/>
  <c r="H86" i="4" s="1"/>
  <c r="E86" i="4"/>
  <c r="D86" i="4"/>
  <c r="C86" i="4"/>
  <c r="G86" i="4" s="1"/>
  <c r="H85" i="4"/>
  <c r="H84" i="4"/>
  <c r="H83" i="4"/>
  <c r="G83" i="4"/>
  <c r="H82" i="4"/>
  <c r="G82" i="4"/>
  <c r="H81" i="4"/>
  <c r="E76" i="4"/>
  <c r="H76" i="4" s="1"/>
  <c r="D76" i="4"/>
  <c r="D117" i="4" s="1"/>
  <c r="C76" i="4"/>
  <c r="H75" i="4"/>
  <c r="H74" i="4"/>
  <c r="G74" i="4"/>
  <c r="H73" i="4"/>
  <c r="H72" i="4"/>
  <c r="H71" i="4"/>
  <c r="H70" i="4"/>
  <c r="H69" i="4"/>
  <c r="H68" i="4"/>
  <c r="H67" i="4"/>
  <c r="G67" i="4"/>
  <c r="F61" i="4"/>
  <c r="E61" i="4"/>
  <c r="D61" i="4"/>
  <c r="H60" i="4"/>
  <c r="G60" i="4"/>
  <c r="H59" i="4"/>
  <c r="G59" i="4"/>
  <c r="H58" i="4"/>
  <c r="G58" i="4"/>
  <c r="H57" i="4"/>
  <c r="G57" i="4"/>
  <c r="H56" i="4"/>
  <c r="G56" i="4"/>
  <c r="C50" i="4"/>
  <c r="G47" i="4"/>
  <c r="F47" i="4"/>
  <c r="E47" i="4"/>
  <c r="H46" i="4"/>
  <c r="H47" i="4" s="1"/>
  <c r="G46" i="4"/>
  <c r="G45" i="4"/>
  <c r="G39" i="4"/>
  <c r="H37" i="4"/>
  <c r="H39" i="4" s="1"/>
  <c r="G37" i="4"/>
  <c r="G36" i="4"/>
  <c r="F26" i="4"/>
  <c r="F50" i="4" s="1"/>
  <c r="E26" i="4"/>
  <c r="E50" i="4" s="1"/>
  <c r="D26" i="4"/>
  <c r="D50" i="4" s="1"/>
  <c r="H25" i="4"/>
  <c r="G25" i="4"/>
  <c r="H24" i="4"/>
  <c r="G24" i="4"/>
  <c r="H23" i="4"/>
  <c r="G23" i="4"/>
  <c r="H22" i="4"/>
  <c r="G22" i="4"/>
  <c r="H21" i="4"/>
  <c r="G21" i="4"/>
  <c r="H20" i="4"/>
  <c r="G20" i="4"/>
  <c r="H19" i="4"/>
  <c r="G19" i="4"/>
  <c r="H18" i="4"/>
  <c r="G18" i="4"/>
  <c r="H17" i="4"/>
  <c r="H16" i="4"/>
  <c r="G16" i="4"/>
  <c r="H15" i="4"/>
  <c r="G15" i="4"/>
  <c r="H14" i="4"/>
  <c r="G14" i="4"/>
  <c r="H13" i="4"/>
  <c r="G13" i="4"/>
  <c r="H12" i="4"/>
  <c r="G12" i="4"/>
  <c r="H11" i="4"/>
  <c r="G11" i="4"/>
  <c r="H10" i="4"/>
  <c r="G10" i="4"/>
  <c r="H9" i="4"/>
  <c r="G9" i="4"/>
  <c r="H8" i="4"/>
  <c r="G8" i="4"/>
  <c r="H7" i="4"/>
  <c r="G7" i="4"/>
  <c r="H6" i="4"/>
  <c r="F25" i="2"/>
  <c r="C25" i="2"/>
  <c r="H17" i="2"/>
  <c r="G17" i="2"/>
  <c r="G25" i="2" l="1"/>
  <c r="G26" i="4"/>
  <c r="H97" i="4"/>
  <c r="G107" i="4"/>
  <c r="H161" i="4"/>
  <c r="H61" i="4"/>
  <c r="C117" i="4"/>
  <c r="G97" i="4"/>
  <c r="E163" i="4"/>
  <c r="H155" i="4"/>
  <c r="C177" i="4"/>
  <c r="D177" i="4"/>
  <c r="H50" i="4"/>
  <c r="G50" i="4"/>
  <c r="H133" i="4"/>
  <c r="E117" i="4"/>
  <c r="H26" i="4"/>
  <c r="G61" i="4"/>
  <c r="G76" i="4"/>
  <c r="F117" i="4"/>
  <c r="G133" i="4"/>
  <c r="F163" i="4"/>
  <c r="E177" i="4" l="1"/>
  <c r="H163" i="4"/>
  <c r="H117" i="4"/>
  <c r="G117" i="4"/>
  <c r="F177" i="4"/>
  <c r="H177" i="4" l="1"/>
  <c r="G177" i="4"/>
</calcChain>
</file>

<file path=xl/sharedStrings.xml><?xml version="1.0" encoding="utf-8"?>
<sst xmlns="http://schemas.openxmlformats.org/spreadsheetml/2006/main" count="410" uniqueCount="137">
  <si>
    <t>Naziv računa</t>
  </si>
  <si>
    <t>Službena putovanja</t>
  </si>
  <si>
    <t>Stručno usavršavanje zaposlenika</t>
  </si>
  <si>
    <t>Materijal i sirovine</t>
  </si>
  <si>
    <t>El. energija</t>
  </si>
  <si>
    <t>Sitni inventar</t>
  </si>
  <si>
    <t>Usluge telefona, pošte i prijevoza</t>
  </si>
  <si>
    <t>Komunalne usluge</t>
  </si>
  <si>
    <t>Zdravstvene i veterinarske usluge</t>
  </si>
  <si>
    <t>Intelektualne i osobne usluge</t>
  </si>
  <si>
    <t>Uredski materijal i ostali mat. rashodi</t>
  </si>
  <si>
    <t>Računalne usluge</t>
  </si>
  <si>
    <t>Premije osiguranja</t>
  </si>
  <si>
    <t>Ostali nespomenuti rashodi poslovanja</t>
  </si>
  <si>
    <t>Uredska oprema i namještaj</t>
  </si>
  <si>
    <t>Ostali nespomenuti rashodi</t>
  </si>
  <si>
    <t>Podizanje kvalitete i standarda u školstvu</t>
  </si>
  <si>
    <t>Izvor financiranja: Državni proračun</t>
  </si>
  <si>
    <t>Ostali rashodi za zaposlene</t>
  </si>
  <si>
    <t>Plaće</t>
  </si>
  <si>
    <t>Doprinosi na plaće</t>
  </si>
  <si>
    <t>Administracija i upravljanje</t>
  </si>
  <si>
    <t>Ukupno:</t>
  </si>
  <si>
    <t>UKUPNO:</t>
  </si>
  <si>
    <t>Usluge tekućeg i inv. održavanja</t>
  </si>
  <si>
    <t>Novčana nakn. zbog nezapoš.osob. s inv.</t>
  </si>
  <si>
    <t>Knjige</t>
  </si>
  <si>
    <t>Javne potrebe u prosvjeti</t>
  </si>
  <si>
    <t>Prihodi iz nadležnog proračuna za financiranje rashoda poslovanja</t>
  </si>
  <si>
    <t>Prihodi iz nadležnog proračuna za nabavu nefinancijske imovine</t>
  </si>
  <si>
    <t>Pomoći proračunskim korisnicima iz proračuna koji im nije nadležan</t>
  </si>
  <si>
    <t>Intelektualne usluge</t>
  </si>
  <si>
    <t>Izvorni plan 2022.</t>
  </si>
  <si>
    <t xml:space="preserve">Izvršenje 2022.                </t>
  </si>
  <si>
    <t>Tekući plan 2022.</t>
  </si>
  <si>
    <t>Djelatnost osnovnih škola</t>
  </si>
  <si>
    <t>Prijevoz učenika osnovnih škola</t>
  </si>
  <si>
    <t>Prijevoz na psoao i s posla</t>
  </si>
  <si>
    <t>Ostale naknade iz proračuna u naravi</t>
  </si>
  <si>
    <t>A2203-27</t>
  </si>
  <si>
    <t>Udžbenici</t>
  </si>
  <si>
    <t>Namirnice</t>
  </si>
  <si>
    <t>A2203-07</t>
  </si>
  <si>
    <t>Prehrana u riziku od siromaštva</t>
  </si>
  <si>
    <t>A2203-06</t>
  </si>
  <si>
    <t>Školska kuhinja i kantina</t>
  </si>
  <si>
    <t>A2203-01</t>
  </si>
  <si>
    <t>A2203-04</t>
  </si>
  <si>
    <t>A2202-01</t>
  </si>
  <si>
    <t>A2202-04</t>
  </si>
  <si>
    <t>T2202-03</t>
  </si>
  <si>
    <t>Hitne intervencije u osnovnim školama</t>
  </si>
  <si>
    <t>MZO - plaće OŠ</t>
  </si>
  <si>
    <t>Tekući prijenosi između pror. krisnika istog pror. Temeljem prijenosa EU sred.</t>
  </si>
  <si>
    <t>Motorni benzin i dizel gorivo</t>
  </si>
  <si>
    <t>Službena radna i zaštitna odjeća i obuća</t>
  </si>
  <si>
    <t>Laboratorijske usluge</t>
  </si>
  <si>
    <t>Ostale naknade iz proračuna-prehrana</t>
  </si>
  <si>
    <t>Izvor financiranja: Višak/manjak prihoda korisnici</t>
  </si>
  <si>
    <t>Objava natječaja</t>
  </si>
  <si>
    <t>Članarine</t>
  </si>
  <si>
    <t>Izvor financiranja:  451 - F.P. i dod. udio u por.na dohodak</t>
  </si>
  <si>
    <t>Izvor financiranja:  110 - Opći prihodi i primici</t>
  </si>
  <si>
    <t>Materijal  za tekuće i inv. održavanje</t>
  </si>
  <si>
    <t>Uredski materijal</t>
  </si>
  <si>
    <t>Izvor financiranja: 51035 -  Državni proračun</t>
  </si>
  <si>
    <t>Izvor financiranja: 5103 -Državni proračun</t>
  </si>
  <si>
    <t>Uredski mat. i ost.mat.rash.</t>
  </si>
  <si>
    <t>Sitni materijal</t>
  </si>
  <si>
    <t xml:space="preserve">Izvor financiranja:  42034 - Višak prihoda </t>
  </si>
  <si>
    <t>Uredski materijal i ostali mat.rash</t>
  </si>
  <si>
    <t xml:space="preserve">Izvor financiranja: 41 - Prihodi za posebne namjene </t>
  </si>
  <si>
    <t xml:space="preserve">Materijal i sirovine </t>
  </si>
  <si>
    <t>Zakupnine i najamnine</t>
  </si>
  <si>
    <t>Premije oisguranja</t>
  </si>
  <si>
    <t>Izvor financiranja:  53 - Proračun JLS</t>
  </si>
  <si>
    <t>Uredski materija i ost.mat.rash</t>
  </si>
  <si>
    <t xml:space="preserve">Izvor financiranja: 31 - Vlastiti prihodi </t>
  </si>
  <si>
    <t>Izvor financiranja: 12 - Višak /manjak prihoda ZŽ</t>
  </si>
  <si>
    <t>A2203-08</t>
  </si>
  <si>
    <t>Školska shema</t>
  </si>
  <si>
    <t>Izvor financiranja:  540097 - Pomoći iz inozemstva</t>
  </si>
  <si>
    <t>Izvor financiranja:  511801 - Državni proračun</t>
  </si>
  <si>
    <t>Izvor financiranja:  190003 - Predfinanciranje iz ŽP</t>
  </si>
  <si>
    <t xml:space="preserve">SVEUKUPNO </t>
  </si>
  <si>
    <t xml:space="preserve">Ostali nespomenuti rashodi </t>
  </si>
  <si>
    <t xml:space="preserve">Izvor financiranja: 41  - Prihodi za posebne namjene  </t>
  </si>
  <si>
    <t xml:space="preserve">Izvor financiranja: 42034 - Višak /manjak prihoda  </t>
  </si>
  <si>
    <t xml:space="preserve">Izvor financiranja: 5103 - Državni proračun </t>
  </si>
  <si>
    <t>MZO - udžbenici</t>
  </si>
  <si>
    <t>Ostali prihodi od MZO</t>
  </si>
  <si>
    <t xml:space="preserve">Izvor financiranja:  451 - F.P i dod. udio u por. </t>
  </si>
  <si>
    <t xml:space="preserve">Prihodi iz nadležnog proračuna za financiranje rashoda poslovanja </t>
  </si>
  <si>
    <t xml:space="preserve">Izvor financiranja:  451 - F.P. i dod. udio u por. na dohodak </t>
  </si>
  <si>
    <t xml:space="preserve">Izvor financiranja: 110 - opći prihodi i primici </t>
  </si>
  <si>
    <t xml:space="preserve">Izvor financiranja:  41 - Prihodi za posebne namjene </t>
  </si>
  <si>
    <t xml:space="preserve">Izvor financiranja: 53 - Proračun  JLS </t>
  </si>
  <si>
    <t>Izvor financiranja:  12 - Višak/ manjak prihoda ZŽ</t>
  </si>
  <si>
    <t>Prihodi od Županije</t>
  </si>
  <si>
    <t>Izvor financiranja:  31 - Vlastiti prihodi</t>
  </si>
  <si>
    <t xml:space="preserve">Vlastiti prihodi od najma </t>
  </si>
  <si>
    <t xml:space="preserve">Izvor financiranja: 511801 - Državni proračun </t>
  </si>
  <si>
    <t>Tekući prijenosi između proračunskih korisnika</t>
  </si>
  <si>
    <t>Višak prihoda poslovanja</t>
  </si>
  <si>
    <t>Izvršenje 2021.</t>
  </si>
  <si>
    <t>Materijal i dij. za tekuće i inv. održavanje</t>
  </si>
  <si>
    <t xml:space="preserve">Usluge tekućeg održavanja </t>
  </si>
  <si>
    <t>Indeks (4/1*100)</t>
  </si>
  <si>
    <t>Ostale pristojbe i nakande</t>
  </si>
  <si>
    <t>Indeks (4/3*100)</t>
  </si>
  <si>
    <t xml:space="preserve">Prihodi za posebne namjene  </t>
  </si>
  <si>
    <t xml:space="preserve">Račun rashoda </t>
  </si>
  <si>
    <t>Račun prihoda</t>
  </si>
  <si>
    <t>Izvor financiranja: 190003 - Predfinanciranje ZŽ</t>
  </si>
  <si>
    <t>RAČUN PRIHODA I RASHODA  - OPĆI DIO</t>
  </si>
  <si>
    <t xml:space="preserve">PRIHODI I RASHODI </t>
  </si>
  <si>
    <t xml:space="preserve"> </t>
  </si>
  <si>
    <t xml:space="preserve">Ukupni prihodi </t>
  </si>
  <si>
    <t>Preneseni višak / manjak</t>
  </si>
  <si>
    <t xml:space="preserve"> PRIHODI UKUPNO </t>
  </si>
  <si>
    <t xml:space="preserve">Ukupni rashodi </t>
  </si>
  <si>
    <t>Rashodi za nefinancijsku imovinu</t>
  </si>
  <si>
    <t xml:space="preserve">RASHODI UKUPNO </t>
  </si>
  <si>
    <t>RAZLIKA VIŠAK / MANJAK</t>
  </si>
  <si>
    <t xml:space="preserve">UKUPNO </t>
  </si>
  <si>
    <t xml:space="preserve">  Indeks                                (4/1*100)</t>
  </si>
  <si>
    <t xml:space="preserve">   Indeks                (4/3*100)</t>
  </si>
  <si>
    <r>
      <t xml:space="preserve">                </t>
    </r>
    <r>
      <rPr>
        <b/>
        <sz val="14"/>
        <color rgb="FFC00000"/>
        <rFont val="Calibri"/>
        <family val="2"/>
        <charset val="238"/>
        <scheme val="minor"/>
      </rPr>
      <t>PRIHODI I PRIMICI</t>
    </r>
  </si>
  <si>
    <t xml:space="preserve">SVEUKUPNO: </t>
  </si>
  <si>
    <t xml:space="preserve">    RASHODI I IZDACI</t>
  </si>
  <si>
    <t>OSNOVNA ŠKOLA GALOVAC</t>
  </si>
  <si>
    <t>ULICA I 175. 23222 GALOVAC</t>
  </si>
  <si>
    <t>OIB: 72923787403</t>
  </si>
  <si>
    <t>KLASA: 400-01/23-01/01</t>
  </si>
  <si>
    <t>URBROJ: 2198-1-24-23-1</t>
  </si>
  <si>
    <t>Galovac, 07. veljače 2023.</t>
  </si>
  <si>
    <t xml:space="preserve">IZVRŠENJE FINANCIJSKOG PLANA ZA 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</si>
</sst>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n&quot;_-;\-* #,##0.00\ &quot;kn&quot;_-;_-* &quot;-&quot;??\ &quot;kn&quot;_-;_-@_-"/>
    <numFmt numFmtId="164" formatCode="_-* #,##0.00\ _k_n_-;\-* #,##0.00\ _k_n_-;_-* &quot;-&quot;??\ _k_n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</font>
    <font>
      <sz val="10"/>
      <name val="Arial"/>
      <family val="2"/>
      <charset val="238"/>
    </font>
    <font>
      <sz val="10"/>
      <name val="Arial"/>
      <family val="2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B2B2B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2" borderId="1" applyNumberFormat="0" applyFont="0" applyAlignment="0" applyProtection="0"/>
    <xf numFmtId="0" fontId="2" fillId="0" borderId="0"/>
    <xf numFmtId="0" fontId="4" fillId="0" borderId="0"/>
    <xf numFmtId="0" fontId="3" fillId="0" borderId="0"/>
    <xf numFmtId="0" fontId="1" fillId="3" borderId="0" applyNumberFormat="0" applyBorder="0" applyAlignment="0" applyProtection="0"/>
  </cellStyleXfs>
  <cellXfs count="157">
    <xf numFmtId="0" fontId="0" fillId="0" borderId="0" xfId="0"/>
    <xf numFmtId="4" fontId="0" fillId="0" borderId="0" xfId="0" applyNumberFormat="1"/>
    <xf numFmtId="0" fontId="0" fillId="0" borderId="0" xfId="0" applyFont="1"/>
    <xf numFmtId="4" fontId="0" fillId="0" borderId="0" xfId="0" applyNumberFormat="1" applyFont="1"/>
    <xf numFmtId="0" fontId="5" fillId="0" borderId="2" xfId="2" applyNumberFormat="1" applyFont="1" applyBorder="1" applyAlignment="1">
      <alignment vertical="center" wrapText="1"/>
    </xf>
    <xf numFmtId="0" fontId="5" fillId="0" borderId="2" xfId="2" applyNumberFormat="1" applyFont="1" applyBorder="1" applyAlignment="1">
      <alignment vertical="center"/>
    </xf>
    <xf numFmtId="3" fontId="5" fillId="0" borderId="2" xfId="2" applyNumberFormat="1" applyFont="1" applyBorder="1" applyAlignment="1">
      <alignment horizontal="center" vertical="center" wrapText="1"/>
    </xf>
    <xf numFmtId="4" fontId="5" fillId="0" borderId="2" xfId="2" quotePrefix="1" applyNumberFormat="1" applyFont="1" applyBorder="1" applyAlignment="1">
      <alignment horizontal="center" vertical="center" wrapText="1"/>
    </xf>
    <xf numFmtId="4" fontId="5" fillId="0" borderId="0" xfId="2" applyNumberFormat="1" applyFont="1" applyAlignment="1">
      <alignment horizontal="center" vertical="center"/>
    </xf>
    <xf numFmtId="3" fontId="5" fillId="0" borderId="0" xfId="2" applyNumberFormat="1" applyFont="1" applyBorder="1" applyAlignment="1">
      <alignment horizontal="left" wrapText="1"/>
    </xf>
    <xf numFmtId="0" fontId="5" fillId="0" borderId="2" xfId="2" applyNumberFormat="1" applyFont="1" applyBorder="1" applyAlignment="1">
      <alignment horizontal="center" vertical="center" wrapText="1"/>
    </xf>
    <xf numFmtId="0" fontId="5" fillId="0" borderId="2" xfId="2" applyNumberFormat="1" applyFont="1" applyBorder="1" applyAlignment="1">
      <alignment horizontal="center" vertical="center"/>
    </xf>
    <xf numFmtId="3" fontId="7" fillId="0" borderId="2" xfId="2" quotePrefix="1" applyNumberFormat="1" applyFont="1" applyBorder="1" applyAlignment="1">
      <alignment horizontal="center" vertical="center" wrapText="1"/>
    </xf>
    <xf numFmtId="0" fontId="7" fillId="0" borderId="2" xfId="2" quotePrefix="1" applyNumberFormat="1" applyFont="1" applyBorder="1" applyAlignment="1">
      <alignment horizontal="left"/>
    </xf>
    <xf numFmtId="0" fontId="7" fillId="0" borderId="2" xfId="2" applyNumberFormat="1" applyFont="1" applyBorder="1" applyAlignment="1">
      <alignment vertical="center"/>
    </xf>
    <xf numFmtId="4" fontId="7" fillId="0" borderId="2" xfId="2" quotePrefix="1" applyNumberFormat="1" applyFont="1" applyBorder="1" applyAlignment="1">
      <alignment vertical="center"/>
    </xf>
    <xf numFmtId="4" fontId="7" fillId="0" borderId="2" xfId="2" quotePrefix="1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left"/>
    </xf>
    <xf numFmtId="0" fontId="0" fillId="0" borderId="2" xfId="0" applyFont="1" applyBorder="1"/>
    <xf numFmtId="4" fontId="0" fillId="0" borderId="2" xfId="0" applyNumberFormat="1" applyFont="1" applyBorder="1"/>
    <xf numFmtId="4" fontId="0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4" fontId="6" fillId="0" borderId="2" xfId="0" applyNumberFormat="1" applyFont="1" applyBorder="1"/>
    <xf numFmtId="4" fontId="6" fillId="0" borderId="2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/>
    <xf numFmtId="4" fontId="0" fillId="0" borderId="0" xfId="0" applyNumberFormat="1" applyFont="1" applyBorder="1"/>
    <xf numFmtId="0" fontId="0" fillId="0" borderId="0" xfId="0" applyFont="1" applyAlignment="1">
      <alignment horizontal="left"/>
    </xf>
    <xf numFmtId="4" fontId="0" fillId="0" borderId="1" xfId="1" applyNumberFormat="1" applyFont="1" applyFill="1"/>
    <xf numFmtId="0" fontId="6" fillId="0" borderId="0" xfId="0" applyFont="1" applyAlignment="1">
      <alignment horizontal="left"/>
    </xf>
    <xf numFmtId="0" fontId="7" fillId="0" borderId="2" xfId="2" applyNumberFormat="1" applyFont="1" applyBorder="1" applyAlignment="1">
      <alignment vertical="center" wrapText="1"/>
    </xf>
    <xf numFmtId="0" fontId="7" fillId="0" borderId="2" xfId="2" applyNumberFormat="1" applyFont="1" applyBorder="1" applyAlignment="1">
      <alignment horizontal="left" vertical="center" wrapText="1"/>
    </xf>
    <xf numFmtId="164" fontId="7" fillId="0" borderId="2" xfId="2" applyNumberFormat="1" applyFont="1" applyBorder="1" applyAlignment="1">
      <alignment horizontal="right" vertical="center" wrapText="1"/>
    </xf>
    <xf numFmtId="4" fontId="7" fillId="0" borderId="2" xfId="2" applyNumberFormat="1" applyFont="1" applyBorder="1" applyAlignment="1">
      <alignment horizontal="right" vertical="center" wrapText="1"/>
    </xf>
    <xf numFmtId="0" fontId="6" fillId="0" borderId="2" xfId="0" applyFont="1" applyBorder="1"/>
    <xf numFmtId="0" fontId="6" fillId="0" borderId="0" xfId="0" applyFont="1" applyBorder="1" applyAlignment="1">
      <alignment horizontal="left"/>
    </xf>
    <xf numFmtId="0" fontId="6" fillId="0" borderId="0" xfId="0" applyFont="1" applyBorder="1"/>
    <xf numFmtId="4" fontId="6" fillId="0" borderId="0" xfId="0" applyNumberFormat="1" applyFont="1" applyBorder="1"/>
    <xf numFmtId="4" fontId="6" fillId="0" borderId="0" xfId="0" applyNumberFormat="1" applyFont="1" applyBorder="1" applyAlignment="1">
      <alignment horizontal="center"/>
    </xf>
    <xf numFmtId="0" fontId="7" fillId="0" borderId="2" xfId="2" applyNumberFormat="1" applyFont="1" applyBorder="1" applyAlignment="1">
      <alignment horizontal="left" wrapText="1"/>
    </xf>
    <xf numFmtId="0" fontId="7" fillId="0" borderId="2" xfId="2" applyNumberFormat="1" applyFont="1" applyBorder="1" applyAlignment="1">
      <alignment horizontal="left" vertical="center"/>
    </xf>
    <xf numFmtId="164" fontId="7" fillId="0" borderId="2" xfId="2" quotePrefix="1" applyNumberFormat="1" applyFont="1" applyBorder="1" applyAlignment="1">
      <alignment horizontal="right" vertical="center" wrapText="1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  <xf numFmtId="4" fontId="0" fillId="0" borderId="2" xfId="0" applyNumberFormat="1" applyFont="1" applyBorder="1" applyAlignment="1">
      <alignment horizontal="right" vertical="center"/>
    </xf>
    <xf numFmtId="0" fontId="6" fillId="4" borderId="1" xfId="1" applyFont="1" applyFill="1" applyAlignment="1">
      <alignment horizontal="left"/>
    </xf>
    <xf numFmtId="0" fontId="6" fillId="4" borderId="1" xfId="1" applyFont="1" applyFill="1"/>
    <xf numFmtId="0" fontId="7" fillId="0" borderId="2" xfId="4" applyFont="1" applyBorder="1" applyAlignment="1">
      <alignment horizontal="center" vertical="center"/>
    </xf>
    <xf numFmtId="0" fontId="7" fillId="0" borderId="2" xfId="4" applyFont="1" applyBorder="1" applyAlignment="1">
      <alignment horizontal="left" vertical="center" wrapText="1"/>
    </xf>
    <xf numFmtId="0" fontId="6" fillId="7" borderId="2" xfId="0" applyFont="1" applyFill="1" applyBorder="1" applyAlignment="1">
      <alignment horizontal="left"/>
    </xf>
    <xf numFmtId="0" fontId="6" fillId="7" borderId="2" xfId="0" applyFont="1" applyFill="1" applyBorder="1"/>
    <xf numFmtId="4" fontId="6" fillId="7" borderId="2" xfId="0" applyNumberFormat="1" applyFont="1" applyFill="1" applyBorder="1"/>
    <xf numFmtId="4" fontId="6" fillId="7" borderId="2" xfId="0" applyNumberFormat="1" applyFont="1" applyFill="1" applyBorder="1" applyAlignment="1">
      <alignment horizontal="center"/>
    </xf>
    <xf numFmtId="0" fontId="0" fillId="0" borderId="0" xfId="0" applyFont="1" applyBorder="1"/>
    <xf numFmtId="4" fontId="0" fillId="0" borderId="0" xfId="0" applyNumberFormat="1" applyFont="1" applyFill="1"/>
    <xf numFmtId="0" fontId="0" fillId="0" borderId="0" xfId="0" applyFont="1" applyFill="1" applyBorder="1" applyAlignment="1">
      <alignment horizontal="left"/>
    </xf>
    <xf numFmtId="2" fontId="7" fillId="0" borderId="2" xfId="2" quotePrefix="1" applyNumberFormat="1" applyFont="1" applyBorder="1" applyAlignment="1">
      <alignment horizontal="center" vertical="center" wrapText="1"/>
    </xf>
    <xf numFmtId="0" fontId="0" fillId="0" borderId="2" xfId="0" applyFont="1" applyFill="1" applyBorder="1"/>
    <xf numFmtId="0" fontId="6" fillId="5" borderId="1" xfId="1" applyFont="1" applyFill="1" applyAlignment="1">
      <alignment horizontal="left"/>
    </xf>
    <xf numFmtId="0" fontId="6" fillId="5" borderId="1" xfId="1" applyFont="1" applyFill="1"/>
    <xf numFmtId="164" fontId="5" fillId="0" borderId="2" xfId="2" quotePrefix="1" applyNumberFormat="1" applyFont="1" applyBorder="1" applyAlignment="1">
      <alignment horizontal="center" vertical="center" wrapText="1"/>
    </xf>
    <xf numFmtId="0" fontId="5" fillId="0" borderId="0" xfId="2" applyNumberFormat="1" applyFont="1" applyBorder="1" applyAlignment="1">
      <alignment vertical="center" wrapText="1"/>
    </xf>
    <xf numFmtId="0" fontId="5" fillId="0" borderId="0" xfId="2" applyNumberFormat="1" applyFont="1" applyBorder="1" applyAlignment="1">
      <alignment vertical="center"/>
    </xf>
    <xf numFmtId="44" fontId="5" fillId="0" borderId="0" xfId="2" applyNumberFormat="1" applyFont="1" applyBorder="1" applyAlignment="1">
      <alignment horizontal="center" vertical="center" wrapText="1"/>
    </xf>
    <xf numFmtId="44" fontId="5" fillId="0" borderId="0" xfId="2" quotePrefix="1" applyNumberFormat="1" applyFont="1" applyBorder="1" applyAlignment="1">
      <alignment horizontal="center" vertical="center" wrapText="1"/>
    </xf>
    <xf numFmtId="0" fontId="6" fillId="6" borderId="2" xfId="0" applyFont="1" applyFill="1" applyBorder="1"/>
    <xf numFmtId="0" fontId="0" fillId="6" borderId="2" xfId="0" applyFont="1" applyFill="1" applyBorder="1"/>
    <xf numFmtId="4" fontId="6" fillId="6" borderId="2" xfId="5" applyNumberFormat="1" applyFont="1" applyFill="1" applyBorder="1"/>
    <xf numFmtId="4" fontId="6" fillId="6" borderId="2" xfId="5" applyNumberFormat="1" applyFont="1" applyFill="1" applyBorder="1" applyAlignment="1">
      <alignment horizontal="center"/>
    </xf>
    <xf numFmtId="164" fontId="7" fillId="0" borderId="2" xfId="2" applyNumberFormat="1" applyFont="1" applyBorder="1" applyAlignment="1">
      <alignment horizontal="right" wrapText="1"/>
    </xf>
    <xf numFmtId="164" fontId="0" fillId="0" borderId="2" xfId="0" applyNumberFormat="1" applyFont="1" applyBorder="1"/>
    <xf numFmtId="164" fontId="0" fillId="0" borderId="0" xfId="0" applyNumberFormat="1" applyFont="1" applyFill="1" applyBorder="1"/>
    <xf numFmtId="164" fontId="0" fillId="0" borderId="0" xfId="0" applyNumberFormat="1" applyFont="1"/>
    <xf numFmtId="164" fontId="5" fillId="0" borderId="2" xfId="2" applyNumberFormat="1" applyFont="1" applyBorder="1" applyAlignment="1">
      <alignment vertical="center"/>
    </xf>
    <xf numFmtId="164" fontId="6" fillId="0" borderId="0" xfId="0" applyNumberFormat="1" applyFont="1" applyBorder="1"/>
    <xf numFmtId="164" fontId="6" fillId="4" borderId="1" xfId="1" applyNumberFormat="1" applyFont="1" applyFill="1"/>
    <xf numFmtId="164" fontId="6" fillId="7" borderId="2" xfId="0" applyNumberFormat="1" applyFont="1" applyFill="1" applyBorder="1"/>
    <xf numFmtId="164" fontId="0" fillId="0" borderId="0" xfId="0" applyNumberFormat="1" applyFont="1" applyBorder="1"/>
    <xf numFmtId="164" fontId="0" fillId="0" borderId="2" xfId="0" applyNumberFormat="1" applyFont="1" applyFill="1" applyBorder="1"/>
    <xf numFmtId="164" fontId="6" fillId="5" borderId="1" xfId="1" applyNumberFormat="1" applyFont="1" applyFill="1"/>
    <xf numFmtId="164" fontId="5" fillId="0" borderId="0" xfId="2" applyNumberFormat="1" applyFont="1" applyBorder="1" applyAlignment="1">
      <alignment vertical="center"/>
    </xf>
    <xf numFmtId="3" fontId="5" fillId="0" borderId="0" xfId="2" applyNumberFormat="1" applyFont="1" applyAlignment="1">
      <alignment horizontal="center" vertical="center"/>
    </xf>
    <xf numFmtId="2" fontId="7" fillId="0" borderId="2" xfId="2" applyNumberFormat="1" applyFont="1" applyBorder="1" applyAlignment="1">
      <alignment horizontal="right" wrapText="1"/>
    </xf>
    <xf numFmtId="2" fontId="0" fillId="0" borderId="2" xfId="0" applyNumberFormat="1" applyFont="1" applyBorder="1" applyAlignment="1">
      <alignment horizontal="right" wrapText="1"/>
    </xf>
    <xf numFmtId="4" fontId="6" fillId="0" borderId="0" xfId="0" applyNumberFormat="1" applyFont="1" applyBorder="1" applyAlignment="1">
      <alignment horizontal="right" wrapText="1"/>
    </xf>
    <xf numFmtId="2" fontId="7" fillId="0" borderId="0" xfId="2" quotePrefix="1" applyNumberFormat="1" applyFont="1" applyBorder="1" applyAlignment="1">
      <alignment horizontal="center" vertical="center" wrapText="1"/>
    </xf>
    <xf numFmtId="0" fontId="5" fillId="0" borderId="2" xfId="2" applyNumberFormat="1" applyFont="1" applyBorder="1" applyAlignment="1">
      <alignment horizontal="center" wrapText="1"/>
    </xf>
    <xf numFmtId="2" fontId="0" fillId="0" borderId="2" xfId="0" applyNumberFormat="1" applyFont="1" applyBorder="1"/>
    <xf numFmtId="164" fontId="0" fillId="0" borderId="2" xfId="0" applyNumberFormat="1" applyFont="1" applyBorder="1" applyAlignment="1">
      <alignment horizontal="right" wrapText="1"/>
    </xf>
    <xf numFmtId="164" fontId="6" fillId="0" borderId="2" xfId="0" applyNumberFormat="1" applyFont="1" applyBorder="1" applyAlignment="1">
      <alignment horizontal="right" wrapText="1"/>
    </xf>
    <xf numFmtId="164" fontId="6" fillId="7" borderId="2" xfId="0" applyNumberFormat="1" applyFont="1" applyFill="1" applyBorder="1" applyAlignment="1">
      <alignment horizontal="right" wrapText="1"/>
    </xf>
    <xf numFmtId="164" fontId="7" fillId="0" borderId="2" xfId="4" applyNumberFormat="1" applyFont="1" applyBorder="1" applyAlignment="1">
      <alignment horizontal="right" wrapText="1"/>
    </xf>
    <xf numFmtId="2" fontId="7" fillId="0" borderId="2" xfId="2" applyNumberFormat="1" applyFont="1" applyBorder="1" applyAlignment="1">
      <alignment horizontal="right"/>
    </xf>
    <xf numFmtId="2" fontId="0" fillId="0" borderId="2" xfId="0" applyNumberFormat="1" applyFont="1" applyBorder="1" applyAlignment="1">
      <alignment wrapText="1"/>
    </xf>
    <xf numFmtId="2" fontId="7" fillId="0" borderId="2" xfId="2" applyNumberFormat="1" applyFont="1" applyBorder="1" applyAlignment="1">
      <alignment vertical="center"/>
    </xf>
    <xf numFmtId="164" fontId="0" fillId="0" borderId="2" xfId="0" applyNumberFormat="1" applyFont="1" applyFill="1" applyBorder="1" applyAlignment="1">
      <alignment horizontal="right" wrapText="1"/>
    </xf>
    <xf numFmtId="2" fontId="7" fillId="0" borderId="2" xfId="2" applyNumberFormat="1" applyFont="1" applyBorder="1" applyAlignment="1">
      <alignment horizontal="right" vertical="center" wrapText="1"/>
    </xf>
    <xf numFmtId="2" fontId="6" fillId="0" borderId="2" xfId="0" applyNumberFormat="1" applyFont="1" applyBorder="1"/>
    <xf numFmtId="164" fontId="5" fillId="0" borderId="2" xfId="2" applyNumberFormat="1" applyFont="1" applyBorder="1" applyAlignment="1">
      <alignment horizontal="right" wrapText="1"/>
    </xf>
    <xf numFmtId="2" fontId="6" fillId="7" borderId="2" xfId="0" applyNumberFormat="1" applyFont="1" applyFill="1" applyBorder="1"/>
    <xf numFmtId="164" fontId="6" fillId="0" borderId="0" xfId="0" applyNumberFormat="1" applyFont="1" applyBorder="1" applyAlignment="1">
      <alignment horizontal="right" wrapText="1"/>
    </xf>
    <xf numFmtId="164" fontId="7" fillId="0" borderId="0" xfId="2" applyNumberFormat="1" applyFont="1" applyBorder="1" applyAlignment="1">
      <alignment horizontal="right" vertical="center" wrapText="1"/>
    </xf>
    <xf numFmtId="164" fontId="6" fillId="6" borderId="2" xfId="0" applyNumberFormat="1" applyFont="1" applyFill="1" applyBorder="1" applyAlignment="1">
      <alignment horizontal="right" wrapText="1"/>
    </xf>
    <xf numFmtId="2" fontId="6" fillId="0" borderId="0" xfId="0" applyNumberFormat="1" applyFont="1" applyBorder="1"/>
    <xf numFmtId="2" fontId="6" fillId="0" borderId="2" xfId="0" applyNumberFormat="1" applyFont="1" applyBorder="1" applyAlignment="1">
      <alignment horizontal="right" wrapText="1"/>
    </xf>
    <xf numFmtId="3" fontId="5" fillId="4" borderId="1" xfId="1" applyNumberFormat="1" applyFont="1" applyFill="1" applyAlignment="1">
      <alignment horizontal="center" vertical="center"/>
    </xf>
    <xf numFmtId="3" fontId="5" fillId="4" borderId="1" xfId="1" applyNumberFormat="1" applyFont="1" applyFill="1" applyAlignment="1">
      <alignment horizontal="left" vertical="center"/>
    </xf>
    <xf numFmtId="0" fontId="6" fillId="4" borderId="0" xfId="0" applyFont="1" applyFill="1" applyBorder="1" applyAlignment="1">
      <alignment horizontal="left"/>
    </xf>
    <xf numFmtId="0" fontId="9" fillId="4" borderId="0" xfId="0" applyFont="1" applyFill="1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vertical="center" wrapText="1"/>
    </xf>
    <xf numFmtId="2" fontId="0" fillId="0" borderId="2" xfId="0" applyNumberFormat="1" applyBorder="1"/>
    <xf numFmtId="0" fontId="6" fillId="0" borderId="2" xfId="0" applyFon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0" fillId="4" borderId="2" xfId="0" applyFill="1" applyBorder="1"/>
    <xf numFmtId="0" fontId="0" fillId="7" borderId="2" xfId="0" applyFill="1" applyBorder="1"/>
    <xf numFmtId="164" fontId="0" fillId="0" borderId="2" xfId="0" applyNumberFormat="1" applyBorder="1" applyAlignment="1">
      <alignment horizontal="right" wrapText="1"/>
    </xf>
    <xf numFmtId="0" fontId="0" fillId="7" borderId="2" xfId="0" applyFont="1" applyFill="1" applyBorder="1" applyAlignment="1">
      <alignment horizontal="left"/>
    </xf>
    <xf numFmtId="0" fontId="6" fillId="6" borderId="2" xfId="0" applyFont="1" applyFill="1" applyBorder="1" applyAlignment="1">
      <alignment horizontal="left"/>
    </xf>
    <xf numFmtId="2" fontId="6" fillId="6" borderId="2" xfId="0" applyNumberFormat="1" applyFont="1" applyFill="1" applyBorder="1"/>
    <xf numFmtId="4" fontId="6" fillId="6" borderId="2" xfId="0" applyNumberFormat="1" applyFont="1" applyFill="1" applyBorder="1"/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9" fillId="0" borderId="4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9" fillId="0" borderId="6" xfId="0" applyFont="1" applyBorder="1" applyAlignment="1">
      <alignment vertical="top"/>
    </xf>
    <xf numFmtId="164" fontId="0" fillId="0" borderId="0" xfId="0" applyNumberFormat="1" applyFont="1" applyBorder="1" applyAlignment="1">
      <alignment horizontal="right" wrapText="1"/>
    </xf>
    <xf numFmtId="164" fontId="7" fillId="0" borderId="2" xfId="2" quotePrefix="1" applyNumberFormat="1" applyFont="1" applyBorder="1" applyAlignment="1">
      <alignment horizontal="right" wrapText="1"/>
    </xf>
    <xf numFmtId="4" fontId="7" fillId="0" borderId="2" xfId="2" quotePrefix="1" applyNumberFormat="1" applyFont="1" applyBorder="1" applyAlignment="1">
      <alignment horizontal="right" wrapText="1"/>
    </xf>
    <xf numFmtId="0" fontId="6" fillId="5" borderId="2" xfId="0" applyFont="1" applyFill="1" applyBorder="1" applyAlignment="1">
      <alignment horizontal="left"/>
    </xf>
    <xf numFmtId="0" fontId="0" fillId="5" borderId="2" xfId="0" applyFont="1" applyFill="1" applyBorder="1"/>
    <xf numFmtId="164" fontId="6" fillId="5" borderId="2" xfId="0" applyNumberFormat="1" applyFont="1" applyFill="1" applyBorder="1" applyAlignment="1">
      <alignment horizontal="right" wrapText="1"/>
    </xf>
    <xf numFmtId="4" fontId="6" fillId="5" borderId="2" xfId="0" applyNumberFormat="1" applyFont="1" applyFill="1" applyBorder="1"/>
    <xf numFmtId="4" fontId="6" fillId="5" borderId="2" xfId="0" applyNumberFormat="1" applyFont="1" applyFill="1" applyBorder="1" applyAlignment="1">
      <alignment horizontal="center"/>
    </xf>
    <xf numFmtId="0" fontId="6" fillId="5" borderId="2" xfId="0" applyFont="1" applyFill="1" applyBorder="1"/>
    <xf numFmtId="2" fontId="6" fillId="5" borderId="2" xfId="0" applyNumberFormat="1" applyFont="1" applyFill="1" applyBorder="1"/>
    <xf numFmtId="4" fontId="6" fillId="5" borderId="2" xfId="0" applyNumberFormat="1" applyFont="1" applyFill="1" applyBorder="1" applyAlignment="1">
      <alignment horizontal="right" wrapText="1"/>
    </xf>
    <xf numFmtId="164" fontId="5" fillId="5" borderId="2" xfId="2" applyNumberFormat="1" applyFont="1" applyFill="1" applyBorder="1" applyAlignment="1">
      <alignment horizontal="right" vertical="center" wrapText="1"/>
    </xf>
    <xf numFmtId="164" fontId="5" fillId="0" borderId="2" xfId="2" applyNumberFormat="1" applyFont="1" applyBorder="1" applyAlignment="1">
      <alignment horizontal="right" vertical="center" wrapText="1"/>
    </xf>
    <xf numFmtId="2" fontId="5" fillId="0" borderId="2" xfId="2" quotePrefix="1" applyNumberFormat="1" applyFont="1" applyBorder="1" applyAlignment="1">
      <alignment horizontal="center" vertical="center" wrapText="1"/>
    </xf>
    <xf numFmtId="4" fontId="6" fillId="6" borderId="2" xfId="0" applyNumberFormat="1" applyFont="1" applyFill="1" applyBorder="1" applyAlignment="1">
      <alignment horizontal="center"/>
    </xf>
    <xf numFmtId="0" fontId="10" fillId="0" borderId="0" xfId="0" applyFont="1"/>
    <xf numFmtId="0" fontId="0" fillId="5" borderId="0" xfId="0" applyFill="1"/>
    <xf numFmtId="0" fontId="5" fillId="7" borderId="2" xfId="0" applyFont="1" applyFill="1" applyBorder="1"/>
    <xf numFmtId="0" fontId="7" fillId="7" borderId="2" xfId="0" applyFont="1" applyFill="1" applyBorder="1"/>
    <xf numFmtId="164" fontId="5" fillId="7" borderId="2" xfId="0" applyNumberFormat="1" applyFont="1" applyFill="1" applyBorder="1" applyAlignment="1">
      <alignment horizontal="right" wrapText="1"/>
    </xf>
    <xf numFmtId="2" fontId="5" fillId="7" borderId="2" xfId="0" applyNumberFormat="1" applyFont="1" applyFill="1" applyBorder="1"/>
    <xf numFmtId="0" fontId="6" fillId="5" borderId="0" xfId="0" applyFont="1" applyFill="1" applyBorder="1" applyAlignment="1">
      <alignment horizontal="left"/>
    </xf>
    <xf numFmtId="0" fontId="9" fillId="5" borderId="0" xfId="0" applyFont="1" applyFill="1" applyBorder="1" applyAlignment="1">
      <alignment horizontal="left"/>
    </xf>
    <xf numFmtId="3" fontId="8" fillId="0" borderId="0" xfId="2" applyNumberFormat="1" applyFont="1" applyAlignment="1">
      <alignment horizontal="left" vertical="center"/>
    </xf>
    <xf numFmtId="3" fontId="5" fillId="0" borderId="3" xfId="2" applyNumberFormat="1" applyFont="1" applyBorder="1" applyAlignment="1">
      <alignment horizontal="left" wrapText="1"/>
    </xf>
    <xf numFmtId="0" fontId="11" fillId="0" borderId="0" xfId="0" applyFont="1"/>
    <xf numFmtId="0" fontId="6" fillId="0" borderId="0" xfId="0" applyFont="1"/>
  </cellXfs>
  <cellStyles count="6">
    <cellStyle name="40% - Isticanje3" xfId="5" builtinId="39"/>
    <cellStyle name="Bilješka" xfId="1" builtinId="10"/>
    <cellStyle name="Normalno" xfId="0" builtinId="0"/>
    <cellStyle name="Normalno 2" xfId="3" xr:uid="{00000000-0005-0000-0000-000002000000}"/>
    <cellStyle name="Obično 2" xfId="2" xr:uid="{00000000-0005-0000-0000-000004000000}"/>
    <cellStyle name="Obično 3" xfId="4" xr:uid="{00000000-0005-0000-0000-000005000000}"/>
  </cellStyles>
  <dxfs count="0"/>
  <tableStyles count="0" defaultTableStyle="TableStyleMedium9" defaultPivotStyle="PivotStyleLight16"/>
  <colors>
    <mruColors>
      <color rgb="FFFFFF99"/>
      <color rgb="FFCCCC00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5"/>
  <sheetViews>
    <sheetView tabSelected="1" topLeftCell="A7" workbookViewId="0">
      <selection activeCell="K15" sqref="K15"/>
    </sheetView>
  </sheetViews>
  <sheetFormatPr defaultRowHeight="15" x14ac:dyDescent="0.25"/>
  <cols>
    <col min="1" max="1" width="6.7109375" customWidth="1"/>
    <col min="2" max="2" width="30.42578125" customWidth="1"/>
    <col min="3" max="3" width="14.140625" customWidth="1"/>
    <col min="4" max="4" width="16.42578125" customWidth="1"/>
    <col min="5" max="5" width="16.140625" customWidth="1"/>
    <col min="6" max="6" width="15.85546875" customWidth="1"/>
    <col min="7" max="7" width="10.85546875" customWidth="1"/>
    <col min="8" max="8" width="12.28515625" customWidth="1"/>
  </cols>
  <sheetData>
    <row r="1" spans="1:9" ht="18.75" x14ac:dyDescent="0.3">
      <c r="A1" s="151"/>
      <c r="B1" s="151"/>
      <c r="C1" s="152"/>
      <c r="D1" s="152"/>
      <c r="E1" s="151"/>
      <c r="F1" s="151"/>
      <c r="G1" s="151"/>
      <c r="H1" s="151"/>
      <c r="I1" s="1"/>
    </row>
    <row r="2" spans="1:9" x14ac:dyDescent="0.25">
      <c r="A2" s="2"/>
      <c r="B2" s="2"/>
      <c r="C2" s="2"/>
      <c r="D2" s="2"/>
      <c r="E2" s="2"/>
      <c r="F2" s="2"/>
      <c r="G2" s="2"/>
      <c r="H2" s="3"/>
      <c r="I2" s="1"/>
    </row>
    <row r="3" spans="1:9" x14ac:dyDescent="0.25">
      <c r="A3" s="2"/>
      <c r="B3" s="2" t="s">
        <v>130</v>
      </c>
      <c r="C3" s="2"/>
      <c r="D3" s="2"/>
      <c r="E3" s="2"/>
      <c r="F3" s="2"/>
      <c r="G3" s="2"/>
      <c r="H3" s="3"/>
      <c r="I3" s="1"/>
    </row>
    <row r="4" spans="1:9" x14ac:dyDescent="0.25">
      <c r="A4" s="2"/>
      <c r="B4" s="2" t="s">
        <v>131</v>
      </c>
      <c r="C4" s="2"/>
      <c r="D4" s="2"/>
      <c r="E4" s="2"/>
      <c r="F4" s="2"/>
      <c r="G4" s="2"/>
      <c r="H4" s="3"/>
      <c r="I4" s="1"/>
    </row>
    <row r="5" spans="1:9" x14ac:dyDescent="0.25">
      <c r="A5" s="2"/>
      <c r="B5" s="2" t="s">
        <v>132</v>
      </c>
      <c r="C5" s="2"/>
      <c r="D5" s="2"/>
      <c r="E5" s="2"/>
      <c r="F5" s="2"/>
      <c r="G5" s="2"/>
      <c r="H5" s="3"/>
      <c r="I5" s="1"/>
    </row>
    <row r="6" spans="1:9" x14ac:dyDescent="0.25">
      <c r="A6" s="2"/>
      <c r="B6" s="2" t="s">
        <v>133</v>
      </c>
      <c r="C6" s="2"/>
      <c r="D6" s="2"/>
      <c r="E6" s="2"/>
      <c r="F6" s="2"/>
      <c r="G6" s="2"/>
      <c r="H6" s="3"/>
      <c r="I6" s="1"/>
    </row>
    <row r="7" spans="1:9" x14ac:dyDescent="0.25">
      <c r="A7" s="2"/>
      <c r="B7" s="2" t="s">
        <v>134</v>
      </c>
      <c r="C7" s="2"/>
      <c r="D7" s="2"/>
      <c r="E7" s="2"/>
      <c r="F7" s="2"/>
      <c r="G7" s="2"/>
      <c r="H7" s="3"/>
      <c r="I7" s="1"/>
    </row>
    <row r="8" spans="1:9" x14ac:dyDescent="0.25">
      <c r="A8" s="2"/>
      <c r="B8" s="2" t="s">
        <v>135</v>
      </c>
      <c r="C8" s="2"/>
      <c r="D8" s="2"/>
      <c r="E8" s="2"/>
      <c r="F8" s="2"/>
      <c r="G8" s="2"/>
      <c r="H8" s="3"/>
      <c r="I8" s="1"/>
    </row>
    <row r="9" spans="1:9" x14ac:dyDescent="0.25">
      <c r="A9" s="2"/>
      <c r="B9" s="2"/>
      <c r="C9" s="2"/>
      <c r="D9" s="2"/>
      <c r="E9" s="2"/>
      <c r="F9" s="2"/>
      <c r="G9" s="2"/>
      <c r="H9" s="3"/>
      <c r="I9" s="1"/>
    </row>
    <row r="10" spans="1:9" ht="21" x14ac:dyDescent="0.35">
      <c r="A10" s="2"/>
      <c r="B10" s="2"/>
      <c r="C10" s="155" t="s">
        <v>136</v>
      </c>
      <c r="D10" s="156"/>
      <c r="E10" s="156"/>
      <c r="F10" s="156"/>
      <c r="G10" s="2"/>
      <c r="H10" s="3"/>
      <c r="I10" s="1"/>
    </row>
    <row r="11" spans="1:9" x14ac:dyDescent="0.25">
      <c r="A11" s="2"/>
      <c r="B11" s="2"/>
      <c r="C11" s="2"/>
      <c r="D11" s="2"/>
      <c r="E11" s="2"/>
      <c r="F11" s="2"/>
      <c r="G11" s="2"/>
      <c r="H11" s="3"/>
      <c r="I11" s="1"/>
    </row>
    <row r="12" spans="1:9" x14ac:dyDescent="0.25">
      <c r="A12" s="2"/>
      <c r="B12" s="2"/>
      <c r="C12" s="2"/>
      <c r="D12" s="2"/>
      <c r="E12" s="2"/>
      <c r="F12" s="2"/>
      <c r="G12" s="2"/>
      <c r="H12" s="3"/>
      <c r="I12" s="1"/>
    </row>
    <row r="13" spans="1:9" ht="18.75" x14ac:dyDescent="0.3">
      <c r="A13" s="107"/>
      <c r="B13" s="107"/>
      <c r="C13" s="108" t="s">
        <v>114</v>
      </c>
      <c r="D13" s="108"/>
      <c r="E13" s="107"/>
      <c r="F13" s="107"/>
      <c r="G13" s="107"/>
      <c r="H13" s="107"/>
      <c r="I13" s="1"/>
    </row>
    <row r="14" spans="1:9" x14ac:dyDescent="0.25">
      <c r="A14" s="29" t="s">
        <v>115</v>
      </c>
      <c r="B14" s="2"/>
      <c r="C14" s="72"/>
      <c r="D14" s="72"/>
      <c r="E14" s="3"/>
      <c r="F14" s="3"/>
      <c r="G14" s="3"/>
      <c r="H14" s="3"/>
      <c r="I14" s="1"/>
    </row>
    <row r="15" spans="1:9" ht="45" x14ac:dyDescent="0.25">
      <c r="A15" s="4" t="s">
        <v>111</v>
      </c>
      <c r="B15" s="5" t="s">
        <v>0</v>
      </c>
      <c r="C15" s="73" t="s">
        <v>104</v>
      </c>
      <c r="D15" s="73" t="s">
        <v>32</v>
      </c>
      <c r="E15" s="6" t="s">
        <v>34</v>
      </c>
      <c r="F15" s="6" t="s">
        <v>33</v>
      </c>
      <c r="G15" s="6" t="s">
        <v>107</v>
      </c>
      <c r="H15" s="7" t="s">
        <v>109</v>
      </c>
      <c r="I15" s="1"/>
    </row>
    <row r="16" spans="1:9" x14ac:dyDescent="0.25">
      <c r="A16" s="4"/>
      <c r="B16" s="5"/>
      <c r="C16" s="86">
        <v>1</v>
      </c>
      <c r="D16" s="11">
        <v>2</v>
      </c>
      <c r="E16" s="6">
        <v>3</v>
      </c>
      <c r="F16" s="6">
        <v>4</v>
      </c>
      <c r="G16" s="6">
        <v>5</v>
      </c>
      <c r="H16" s="12">
        <v>6</v>
      </c>
      <c r="I16" s="1"/>
    </row>
    <row r="17" spans="1:9" x14ac:dyDescent="0.25">
      <c r="A17" s="17">
        <v>6</v>
      </c>
      <c r="B17" s="18" t="s">
        <v>117</v>
      </c>
      <c r="C17" s="88">
        <v>5247639.8899999997</v>
      </c>
      <c r="D17" s="88">
        <v>5551092.3499999996</v>
      </c>
      <c r="E17" s="19">
        <v>5790824.8499999996</v>
      </c>
      <c r="F17" s="19">
        <v>5494307.3099999996</v>
      </c>
      <c r="G17" s="19">
        <f>F17/C17*100</f>
        <v>104.70054015082198</v>
      </c>
      <c r="H17" s="20">
        <f>F17/E17*100</f>
        <v>94.879528431946952</v>
      </c>
      <c r="I17" s="1"/>
    </row>
    <row r="18" spans="1:9" x14ac:dyDescent="0.25">
      <c r="A18" s="17">
        <v>9</v>
      </c>
      <c r="B18" s="18" t="s">
        <v>118</v>
      </c>
      <c r="C18" s="88">
        <v>6445.32</v>
      </c>
      <c r="D18" s="88">
        <v>14300</v>
      </c>
      <c r="E18" s="135">
        <v>11734.8</v>
      </c>
      <c r="F18" s="19">
        <v>18390.849999999999</v>
      </c>
      <c r="G18" s="19">
        <f t="shared" ref="G18:G25" si="0">F18/C18*100</f>
        <v>285.33649221450605</v>
      </c>
      <c r="H18" s="20">
        <f t="shared" ref="H18:H23" si="1">F18/E18*100</f>
        <v>156.72060878753794</v>
      </c>
      <c r="I18" s="1"/>
    </row>
    <row r="19" spans="1:9" x14ac:dyDescent="0.25">
      <c r="A19" s="120" t="s">
        <v>116</v>
      </c>
      <c r="B19" s="50" t="s">
        <v>119</v>
      </c>
      <c r="C19" s="90">
        <v>5254085.21</v>
      </c>
      <c r="D19" s="90">
        <v>5565392.3499999996</v>
      </c>
      <c r="E19" s="90">
        <v>5802559.6500000004</v>
      </c>
      <c r="F19" s="90">
        <v>5512698.1600000001</v>
      </c>
      <c r="G19" s="51">
        <f t="shared" si="0"/>
        <v>104.92213086890534</v>
      </c>
      <c r="H19" s="52">
        <f t="shared" si="1"/>
        <v>95.00459267144285</v>
      </c>
      <c r="I19" s="1"/>
    </row>
    <row r="20" spans="1:9" x14ac:dyDescent="0.25">
      <c r="A20" s="17"/>
      <c r="B20" s="18"/>
      <c r="C20" s="88"/>
      <c r="D20" s="70"/>
      <c r="E20" s="19"/>
      <c r="F20" s="19"/>
      <c r="G20" s="19" t="s">
        <v>116</v>
      </c>
      <c r="H20" s="20" t="s">
        <v>116</v>
      </c>
      <c r="I20" s="1"/>
    </row>
    <row r="21" spans="1:9" x14ac:dyDescent="0.25">
      <c r="A21" s="17">
        <v>3</v>
      </c>
      <c r="B21" s="18" t="s">
        <v>120</v>
      </c>
      <c r="C21" s="88">
        <v>5177777.16</v>
      </c>
      <c r="D21" s="88">
        <v>5477392.3499999996</v>
      </c>
      <c r="E21" s="19">
        <v>5711093.0999999996</v>
      </c>
      <c r="F21" s="19">
        <v>5438766.2300000004</v>
      </c>
      <c r="G21" s="19">
        <f t="shared" si="0"/>
        <v>105.04056203917436</v>
      </c>
      <c r="H21" s="20">
        <f t="shared" si="1"/>
        <v>95.231615642896813</v>
      </c>
      <c r="I21" s="1"/>
    </row>
    <row r="22" spans="1:9" x14ac:dyDescent="0.25">
      <c r="A22" s="17">
        <v>4</v>
      </c>
      <c r="B22" s="57" t="s">
        <v>121</v>
      </c>
      <c r="C22" s="95">
        <v>69112.73</v>
      </c>
      <c r="D22" s="95">
        <v>88000</v>
      </c>
      <c r="E22" s="19">
        <v>91466.55</v>
      </c>
      <c r="F22" s="19">
        <v>65449.84</v>
      </c>
      <c r="G22" s="19">
        <f t="shared" si="0"/>
        <v>94.700122538930245</v>
      </c>
      <c r="H22" s="20">
        <f t="shared" si="1"/>
        <v>71.556038792323534</v>
      </c>
      <c r="I22" s="1"/>
    </row>
    <row r="23" spans="1:9" x14ac:dyDescent="0.25">
      <c r="A23" s="120"/>
      <c r="B23" s="50" t="s">
        <v>122</v>
      </c>
      <c r="C23" s="90">
        <v>5246889.8899999997</v>
      </c>
      <c r="D23" s="90">
        <v>5565392.3499999996</v>
      </c>
      <c r="E23" s="51">
        <v>5802559.6500000004</v>
      </c>
      <c r="F23" s="51">
        <v>5504216.0700000003</v>
      </c>
      <c r="G23" s="51">
        <f t="shared" si="0"/>
        <v>104.90435639769069</v>
      </c>
      <c r="H23" s="52">
        <f t="shared" si="1"/>
        <v>94.858414251717335</v>
      </c>
      <c r="I23" s="1"/>
    </row>
    <row r="24" spans="1:9" x14ac:dyDescent="0.25">
      <c r="A24" s="17"/>
      <c r="B24" s="57"/>
      <c r="C24" s="95"/>
      <c r="D24" s="78"/>
      <c r="E24" s="19"/>
      <c r="F24" s="19"/>
      <c r="G24" s="19" t="s">
        <v>116</v>
      </c>
      <c r="H24" s="20" t="s">
        <v>116</v>
      </c>
      <c r="I24" s="1"/>
    </row>
    <row r="25" spans="1:9" x14ac:dyDescent="0.25">
      <c r="A25" s="121" t="s">
        <v>116</v>
      </c>
      <c r="B25" s="65" t="s">
        <v>123</v>
      </c>
      <c r="C25" s="102">
        <f>SUM(C19-C23)</f>
        <v>7195.320000000298</v>
      </c>
      <c r="D25" s="122">
        <v>0</v>
      </c>
      <c r="E25" s="123">
        <v>0</v>
      </c>
      <c r="F25" s="123">
        <f>SUM(F19-F23)</f>
        <v>8482.089999999851</v>
      </c>
      <c r="G25" s="123">
        <f t="shared" si="0"/>
        <v>117.8834297849088</v>
      </c>
      <c r="H25" s="144">
        <v>0</v>
      </c>
      <c r="I25" s="1"/>
    </row>
  </sheetData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O76"/>
  <sheetViews>
    <sheetView topLeftCell="A55" workbookViewId="0">
      <selection activeCell="E76" sqref="E76"/>
    </sheetView>
  </sheetViews>
  <sheetFormatPr defaultRowHeight="15" x14ac:dyDescent="0.25"/>
  <cols>
    <col min="1" max="1" width="8" customWidth="1"/>
    <col min="2" max="2" width="35.140625" customWidth="1"/>
    <col min="3" max="3" width="14.140625" customWidth="1"/>
    <col min="4" max="4" width="17.42578125" customWidth="1"/>
    <col min="5" max="5" width="16.7109375" customWidth="1"/>
    <col min="6" max="6" width="14.5703125" customWidth="1"/>
    <col min="7" max="7" width="9.85546875" customWidth="1"/>
    <col min="8" max="8" width="10.28515625" customWidth="1"/>
  </cols>
  <sheetData>
    <row r="2" spans="1:15" ht="18.75" x14ac:dyDescent="0.25">
      <c r="A2" s="127" t="s">
        <v>127</v>
      </c>
      <c r="B2" s="128"/>
      <c r="C2" s="128"/>
      <c r="D2" s="128"/>
      <c r="E2" s="128"/>
      <c r="F2" s="128"/>
      <c r="G2" s="128"/>
      <c r="H2" s="129"/>
    </row>
    <row r="3" spans="1:15" x14ac:dyDescent="0.25">
      <c r="A3" s="117" t="s">
        <v>93</v>
      </c>
      <c r="B3" s="117"/>
      <c r="C3" s="117"/>
      <c r="D3" s="117"/>
      <c r="E3" s="109"/>
      <c r="F3" s="109"/>
      <c r="G3" s="109"/>
      <c r="H3" s="109"/>
    </row>
    <row r="4" spans="1:15" ht="30" x14ac:dyDescent="0.25">
      <c r="A4" s="111" t="s">
        <v>112</v>
      </c>
      <c r="B4" s="112" t="s">
        <v>0</v>
      </c>
      <c r="C4" s="112" t="s">
        <v>104</v>
      </c>
      <c r="D4" s="112" t="s">
        <v>32</v>
      </c>
      <c r="E4" s="112" t="s">
        <v>34</v>
      </c>
      <c r="F4" s="112" t="s">
        <v>33</v>
      </c>
      <c r="G4" s="112" t="s">
        <v>125</v>
      </c>
      <c r="H4" s="112" t="s">
        <v>126</v>
      </c>
      <c r="J4" s="124"/>
      <c r="L4" s="125"/>
    </row>
    <row r="5" spans="1:15" x14ac:dyDescent="0.25">
      <c r="A5" s="109"/>
      <c r="B5" s="109"/>
      <c r="C5" s="114">
        <v>1</v>
      </c>
      <c r="D5" s="114">
        <v>2</v>
      </c>
      <c r="E5" s="114">
        <v>3</v>
      </c>
      <c r="F5" s="114">
        <v>4</v>
      </c>
      <c r="G5" s="114">
        <v>5</v>
      </c>
      <c r="H5" s="114">
        <v>6</v>
      </c>
    </row>
    <row r="6" spans="1:15" x14ac:dyDescent="0.25">
      <c r="A6" s="109">
        <v>6711</v>
      </c>
      <c r="B6" s="109" t="s">
        <v>92</v>
      </c>
      <c r="C6" s="119">
        <v>407694.93</v>
      </c>
      <c r="D6" s="119">
        <v>380762.35</v>
      </c>
      <c r="E6" s="119">
        <v>455339.79</v>
      </c>
      <c r="F6" s="119">
        <v>441084.75</v>
      </c>
      <c r="G6" s="113">
        <v>101.08189903170981</v>
      </c>
      <c r="H6" s="113">
        <v>96.883692322777108</v>
      </c>
    </row>
    <row r="7" spans="1:15" x14ac:dyDescent="0.25">
      <c r="A7" s="109">
        <v>6712</v>
      </c>
      <c r="B7" s="109" t="s">
        <v>29</v>
      </c>
      <c r="C7" s="119">
        <v>5566</v>
      </c>
      <c r="D7" s="119">
        <v>0</v>
      </c>
      <c r="E7" s="119">
        <v>3466.55</v>
      </c>
      <c r="F7" s="119">
        <v>3466.55</v>
      </c>
      <c r="G7" s="113">
        <v>100.62280812073303</v>
      </c>
      <c r="H7" s="113">
        <v>100</v>
      </c>
    </row>
    <row r="8" spans="1:15" x14ac:dyDescent="0.25">
      <c r="A8" s="50" t="s">
        <v>22</v>
      </c>
      <c r="B8" s="118"/>
      <c r="C8" s="90">
        <v>413260.93</v>
      </c>
      <c r="D8" s="90">
        <v>380762.35</v>
      </c>
      <c r="E8" s="90">
        <v>458806.34</v>
      </c>
      <c r="F8" s="90">
        <v>444551.3</v>
      </c>
      <c r="G8" s="99">
        <v>101.0757157711473</v>
      </c>
      <c r="H8" s="99">
        <v>96.907241305126462</v>
      </c>
      <c r="L8" s="146"/>
      <c r="O8" s="126"/>
    </row>
    <row r="9" spans="1:15" x14ac:dyDescent="0.25">
      <c r="A9" s="109"/>
      <c r="B9" s="109"/>
      <c r="C9" s="109"/>
      <c r="D9" s="109"/>
      <c r="E9" s="109"/>
      <c r="F9" s="109"/>
      <c r="G9" s="109"/>
      <c r="H9" s="109"/>
    </row>
    <row r="10" spans="1:15" x14ac:dyDescent="0.25">
      <c r="A10" s="117" t="s">
        <v>94</v>
      </c>
      <c r="B10" s="117"/>
      <c r="C10" s="117"/>
      <c r="D10" s="117"/>
      <c r="E10" s="109"/>
      <c r="F10" s="109"/>
      <c r="G10" s="109"/>
      <c r="H10" s="109"/>
    </row>
    <row r="11" spans="1:15" ht="30" x14ac:dyDescent="0.25">
      <c r="A11" s="112" t="s">
        <v>112</v>
      </c>
      <c r="B11" s="112" t="s">
        <v>0</v>
      </c>
      <c r="C11" s="112" t="s">
        <v>104</v>
      </c>
      <c r="D11" s="112" t="s">
        <v>32</v>
      </c>
      <c r="E11" s="112" t="s">
        <v>34</v>
      </c>
      <c r="F11" s="112" t="s">
        <v>33</v>
      </c>
      <c r="G11" s="112" t="s">
        <v>125</v>
      </c>
      <c r="H11" s="112" t="s">
        <v>109</v>
      </c>
    </row>
    <row r="12" spans="1:15" x14ac:dyDescent="0.25">
      <c r="A12" s="109"/>
      <c r="B12" s="109"/>
      <c r="C12" s="114">
        <v>1</v>
      </c>
      <c r="D12" s="114">
        <v>2</v>
      </c>
      <c r="E12" s="114">
        <v>3</v>
      </c>
      <c r="F12" s="114">
        <v>4</v>
      </c>
      <c r="G12" s="114">
        <v>5</v>
      </c>
      <c r="H12" s="114">
        <v>6</v>
      </c>
    </row>
    <row r="13" spans="1:15" x14ac:dyDescent="0.25">
      <c r="A13" s="109">
        <v>6711</v>
      </c>
      <c r="B13" s="109" t="s">
        <v>28</v>
      </c>
      <c r="C13" s="119">
        <v>14999.98</v>
      </c>
      <c r="D13" s="119">
        <v>0</v>
      </c>
      <c r="E13" s="119">
        <v>15000</v>
      </c>
      <c r="F13" s="119">
        <v>14999.2</v>
      </c>
      <c r="G13" s="113">
        <v>99.994799993066664</v>
      </c>
      <c r="H13" s="113">
        <v>99.994666666666674</v>
      </c>
    </row>
    <row r="14" spans="1:15" x14ac:dyDescent="0.25">
      <c r="A14" s="50" t="s">
        <v>22</v>
      </c>
      <c r="B14" s="118"/>
      <c r="C14" s="90">
        <v>14999.98</v>
      </c>
      <c r="D14" s="90">
        <v>0</v>
      </c>
      <c r="E14" s="90">
        <v>15000</v>
      </c>
      <c r="F14" s="90">
        <v>14999.2</v>
      </c>
      <c r="G14" s="99">
        <v>99.99</v>
      </c>
      <c r="H14" s="99">
        <v>99.994666666666674</v>
      </c>
    </row>
    <row r="15" spans="1:15" x14ac:dyDescent="0.25">
      <c r="A15" s="109"/>
      <c r="B15" s="109"/>
      <c r="C15" s="109"/>
      <c r="D15" s="109"/>
      <c r="E15" s="109"/>
      <c r="F15" s="109"/>
      <c r="G15" s="109"/>
      <c r="H15" s="109"/>
    </row>
    <row r="16" spans="1:15" x14ac:dyDescent="0.25">
      <c r="A16" s="117" t="s">
        <v>97</v>
      </c>
      <c r="B16" s="117"/>
      <c r="C16" s="117"/>
      <c r="D16" s="117"/>
      <c r="E16" s="109"/>
      <c r="F16" s="109"/>
      <c r="G16" s="109"/>
      <c r="H16" s="109"/>
    </row>
    <row r="17" spans="1:12" ht="30" x14ac:dyDescent="0.25">
      <c r="A17" s="112" t="s">
        <v>112</v>
      </c>
      <c r="B17" s="112" t="s">
        <v>0</v>
      </c>
      <c r="C17" s="112" t="s">
        <v>104</v>
      </c>
      <c r="D17" s="112" t="s">
        <v>32</v>
      </c>
      <c r="E17" s="112" t="s">
        <v>34</v>
      </c>
      <c r="F17" s="112" t="s">
        <v>33</v>
      </c>
      <c r="G17" s="112" t="s">
        <v>125</v>
      </c>
      <c r="H17" s="112" t="s">
        <v>109</v>
      </c>
    </row>
    <row r="18" spans="1:12" x14ac:dyDescent="0.25">
      <c r="A18" s="109"/>
      <c r="B18" s="109"/>
      <c r="C18" s="110">
        <v>1</v>
      </c>
      <c r="D18" s="110">
        <v>2</v>
      </c>
      <c r="E18" s="110">
        <v>3</v>
      </c>
      <c r="F18" s="110">
        <v>4</v>
      </c>
      <c r="G18" s="115">
        <v>5</v>
      </c>
      <c r="H18" s="110">
        <v>6</v>
      </c>
    </row>
    <row r="19" spans="1:12" x14ac:dyDescent="0.25">
      <c r="A19" s="109">
        <v>6711</v>
      </c>
      <c r="B19" s="109" t="s">
        <v>28</v>
      </c>
      <c r="C19" s="119">
        <v>0</v>
      </c>
      <c r="D19" s="119">
        <v>0</v>
      </c>
      <c r="E19" s="119">
        <v>8545.77</v>
      </c>
      <c r="F19" s="119">
        <v>8545.77</v>
      </c>
      <c r="G19" s="113">
        <v>0</v>
      </c>
      <c r="H19" s="113">
        <v>100</v>
      </c>
    </row>
    <row r="20" spans="1:12" x14ac:dyDescent="0.25">
      <c r="A20" s="147" t="s">
        <v>22</v>
      </c>
      <c r="B20" s="148"/>
      <c r="C20" s="149">
        <v>0</v>
      </c>
      <c r="D20" s="149">
        <v>0</v>
      </c>
      <c r="E20" s="149">
        <v>8545.77</v>
      </c>
      <c r="F20" s="149">
        <v>8545.77</v>
      </c>
      <c r="G20" s="150">
        <v>0</v>
      </c>
      <c r="H20" s="150">
        <v>100</v>
      </c>
      <c r="L20" s="145"/>
    </row>
    <row r="21" spans="1:12" x14ac:dyDescent="0.25">
      <c r="A21" s="109"/>
      <c r="B21" s="109"/>
      <c r="C21" s="119"/>
      <c r="D21" s="119"/>
      <c r="E21" s="119"/>
      <c r="F21" s="119"/>
      <c r="G21" s="113"/>
      <c r="H21" s="109"/>
    </row>
    <row r="22" spans="1:12" x14ac:dyDescent="0.25">
      <c r="A22" s="50" t="s">
        <v>22</v>
      </c>
      <c r="B22" s="50" t="s">
        <v>98</v>
      </c>
      <c r="C22" s="90">
        <v>428260.91</v>
      </c>
      <c r="D22" s="90">
        <v>380762.35</v>
      </c>
      <c r="E22" s="90">
        <f>SUM(E8+E14+E20)</f>
        <v>482352.11000000004</v>
      </c>
      <c r="F22" s="90">
        <v>444551.3</v>
      </c>
      <c r="G22" s="99">
        <v>103.80384705202258</v>
      </c>
      <c r="H22" s="99">
        <v>92.176103594896915</v>
      </c>
    </row>
    <row r="23" spans="1:12" x14ac:dyDescent="0.25">
      <c r="A23" s="109"/>
      <c r="B23" s="109"/>
      <c r="C23" s="109"/>
      <c r="D23" s="109"/>
      <c r="E23" s="109"/>
      <c r="F23" s="109"/>
      <c r="G23" s="109"/>
      <c r="H23" s="109"/>
    </row>
    <row r="24" spans="1:12" x14ac:dyDescent="0.25">
      <c r="A24" s="117" t="s">
        <v>95</v>
      </c>
      <c r="B24" s="117"/>
      <c r="C24" s="117"/>
      <c r="D24" s="117"/>
      <c r="E24" s="109"/>
      <c r="F24" s="109"/>
      <c r="G24" s="109"/>
      <c r="H24" s="109"/>
    </row>
    <row r="25" spans="1:12" ht="30" x14ac:dyDescent="0.25">
      <c r="A25" s="112" t="s">
        <v>112</v>
      </c>
      <c r="B25" s="112" t="s">
        <v>0</v>
      </c>
      <c r="C25" s="112" t="s">
        <v>104</v>
      </c>
      <c r="D25" s="112" t="s">
        <v>32</v>
      </c>
      <c r="E25" s="112" t="s">
        <v>34</v>
      </c>
      <c r="F25" s="112" t="s">
        <v>33</v>
      </c>
      <c r="G25" s="112" t="s">
        <v>125</v>
      </c>
      <c r="H25" s="112" t="s">
        <v>109</v>
      </c>
    </row>
    <row r="26" spans="1:12" x14ac:dyDescent="0.25">
      <c r="A26" s="109"/>
      <c r="B26" s="109"/>
      <c r="C26" s="114">
        <v>1</v>
      </c>
      <c r="D26" s="114">
        <v>2</v>
      </c>
      <c r="E26" s="114">
        <v>3</v>
      </c>
      <c r="F26" s="114">
        <v>4</v>
      </c>
      <c r="G26" s="116">
        <v>5</v>
      </c>
      <c r="H26" s="114">
        <v>6</v>
      </c>
    </row>
    <row r="27" spans="1:12" x14ac:dyDescent="0.25">
      <c r="A27" s="109">
        <v>6526</v>
      </c>
      <c r="B27" s="109" t="s">
        <v>110</v>
      </c>
      <c r="C27" s="119">
        <v>91448.52</v>
      </c>
      <c r="D27" s="119">
        <v>105100</v>
      </c>
      <c r="E27" s="119">
        <v>106100</v>
      </c>
      <c r="F27" s="119">
        <v>82737.259999999995</v>
      </c>
      <c r="G27" s="113">
        <v>100.90474137799059</v>
      </c>
      <c r="H27" s="113">
        <v>79.86</v>
      </c>
    </row>
    <row r="28" spans="1:12" x14ac:dyDescent="0.25">
      <c r="A28" s="50" t="s">
        <v>22</v>
      </c>
      <c r="B28" s="118"/>
      <c r="C28" s="90">
        <v>91448.52</v>
      </c>
      <c r="D28" s="90">
        <v>105100</v>
      </c>
      <c r="E28" s="90">
        <v>106100</v>
      </c>
      <c r="F28" s="90">
        <v>82737.259999999995</v>
      </c>
      <c r="G28" s="99">
        <v>100.91</v>
      </c>
      <c r="H28" s="99">
        <v>79.86</v>
      </c>
    </row>
    <row r="29" spans="1:12" x14ac:dyDescent="0.25">
      <c r="A29" s="109"/>
      <c r="B29" s="109"/>
      <c r="C29" s="109"/>
      <c r="D29" s="109"/>
      <c r="E29" s="109"/>
      <c r="F29" s="109"/>
      <c r="G29" s="109"/>
      <c r="H29" s="109"/>
    </row>
    <row r="30" spans="1:12" x14ac:dyDescent="0.25">
      <c r="A30" s="117" t="s">
        <v>88</v>
      </c>
      <c r="B30" s="117"/>
      <c r="C30" s="117"/>
      <c r="D30" s="117"/>
      <c r="E30" s="109"/>
      <c r="F30" s="109"/>
      <c r="G30" s="109"/>
      <c r="H30" s="109"/>
    </row>
    <row r="31" spans="1:12" ht="30" x14ac:dyDescent="0.25">
      <c r="A31" s="112" t="s">
        <v>112</v>
      </c>
      <c r="B31" s="112" t="s">
        <v>0</v>
      </c>
      <c r="C31" s="112" t="s">
        <v>104</v>
      </c>
      <c r="D31" s="112" t="s">
        <v>32</v>
      </c>
      <c r="E31" s="112" t="s">
        <v>34</v>
      </c>
      <c r="F31" s="112" t="s">
        <v>33</v>
      </c>
      <c r="G31" s="112" t="s">
        <v>125</v>
      </c>
      <c r="H31" s="112" t="s">
        <v>109</v>
      </c>
    </row>
    <row r="32" spans="1:12" x14ac:dyDescent="0.25">
      <c r="A32" s="109"/>
      <c r="B32" s="109"/>
      <c r="C32" s="114">
        <v>1</v>
      </c>
      <c r="D32" s="114">
        <v>2</v>
      </c>
      <c r="E32" s="114">
        <v>3</v>
      </c>
      <c r="F32" s="114">
        <v>4</v>
      </c>
      <c r="G32" s="114">
        <v>5</v>
      </c>
      <c r="H32" s="114">
        <v>6</v>
      </c>
    </row>
    <row r="33" spans="1:8" x14ac:dyDescent="0.25">
      <c r="A33" s="109">
        <v>6361</v>
      </c>
      <c r="B33" s="109" t="s">
        <v>52</v>
      </c>
      <c r="C33" s="119">
        <v>4636055.46</v>
      </c>
      <c r="D33" s="119">
        <v>4858438</v>
      </c>
      <c r="E33" s="119">
        <v>4971200</v>
      </c>
      <c r="F33" s="119">
        <v>4872709.12</v>
      </c>
      <c r="G33" s="113">
        <v>105.10463392946554</v>
      </c>
      <c r="H33" s="113">
        <v>98.018770518184752</v>
      </c>
    </row>
    <row r="34" spans="1:8" x14ac:dyDescent="0.25">
      <c r="A34" s="109">
        <v>6361</v>
      </c>
      <c r="B34" s="109" t="s">
        <v>90</v>
      </c>
      <c r="C34" s="119">
        <v>1296</v>
      </c>
      <c r="D34" s="119">
        <v>63092</v>
      </c>
      <c r="E34" s="119">
        <v>72892</v>
      </c>
      <c r="F34" s="119">
        <v>4199.97</v>
      </c>
      <c r="G34" s="113">
        <v>324.0717592592593</v>
      </c>
      <c r="H34" s="113">
        <v>5.7619080283158652</v>
      </c>
    </row>
    <row r="35" spans="1:8" x14ac:dyDescent="0.25">
      <c r="A35" s="109">
        <v>6362</v>
      </c>
      <c r="B35" s="109" t="s">
        <v>89</v>
      </c>
      <c r="C35" s="119">
        <v>63547.53</v>
      </c>
      <c r="D35" s="119">
        <v>88000</v>
      </c>
      <c r="E35" s="119">
        <v>88000</v>
      </c>
      <c r="F35" s="119">
        <v>61983.32</v>
      </c>
      <c r="G35" s="113">
        <v>97.538519593129749</v>
      </c>
      <c r="H35" s="113">
        <v>70.435590909090905</v>
      </c>
    </row>
    <row r="36" spans="1:8" x14ac:dyDescent="0.25">
      <c r="A36" s="50" t="s">
        <v>22</v>
      </c>
      <c r="B36" s="118"/>
      <c r="C36" s="90">
        <v>4700898.99</v>
      </c>
      <c r="D36" s="90">
        <v>5009530</v>
      </c>
      <c r="E36" s="90">
        <f>SUM(E33:E35)</f>
        <v>5132092</v>
      </c>
      <c r="F36" s="90">
        <v>4938892.41</v>
      </c>
      <c r="G36" s="99">
        <v>105.06272141788777</v>
      </c>
      <c r="H36" s="99">
        <v>96.235461289470265</v>
      </c>
    </row>
    <row r="37" spans="1:8" x14ac:dyDescent="0.25">
      <c r="A37" s="109"/>
      <c r="B37" s="109"/>
      <c r="C37" s="109"/>
      <c r="D37" s="109"/>
      <c r="E37" s="109"/>
      <c r="F37" s="109"/>
      <c r="G37" s="109"/>
      <c r="H37" s="109"/>
    </row>
    <row r="38" spans="1:8" x14ac:dyDescent="0.25">
      <c r="A38" s="117" t="s">
        <v>96</v>
      </c>
      <c r="B38" s="117"/>
      <c r="C38" s="117"/>
      <c r="D38" s="117"/>
      <c r="E38" s="109"/>
      <c r="F38" s="109"/>
      <c r="G38" s="109"/>
      <c r="H38" s="109"/>
    </row>
    <row r="39" spans="1:8" ht="30" x14ac:dyDescent="0.25">
      <c r="A39" s="112" t="s">
        <v>112</v>
      </c>
      <c r="B39" s="112" t="s">
        <v>0</v>
      </c>
      <c r="C39" s="112" t="s">
        <v>104</v>
      </c>
      <c r="D39" s="112" t="s">
        <v>32</v>
      </c>
      <c r="E39" s="112" t="s">
        <v>34</v>
      </c>
      <c r="F39" s="112" t="s">
        <v>33</v>
      </c>
      <c r="G39" s="112" t="s">
        <v>125</v>
      </c>
      <c r="H39" s="112" t="s">
        <v>109</v>
      </c>
    </row>
    <row r="40" spans="1:8" x14ac:dyDescent="0.25">
      <c r="A40" s="109"/>
      <c r="B40" s="109"/>
      <c r="C40" s="110">
        <v>1</v>
      </c>
      <c r="D40" s="110">
        <v>2</v>
      </c>
      <c r="E40" s="110">
        <v>3</v>
      </c>
      <c r="F40" s="110">
        <v>4</v>
      </c>
      <c r="G40" s="115">
        <v>5</v>
      </c>
      <c r="H40" s="110">
        <v>6</v>
      </c>
    </row>
    <row r="41" spans="1:8" x14ac:dyDescent="0.25">
      <c r="A41" s="109">
        <v>6361</v>
      </c>
      <c r="B41" s="109" t="s">
        <v>30</v>
      </c>
      <c r="C41" s="119">
        <v>33476.79</v>
      </c>
      <c r="D41" s="119">
        <v>39000</v>
      </c>
      <c r="E41" s="119">
        <v>46000</v>
      </c>
      <c r="F41" s="119">
        <v>35384.720000000001</v>
      </c>
      <c r="G41" s="113">
        <v>105.6992620857615</v>
      </c>
      <c r="H41" s="113">
        <v>76.92330434782609</v>
      </c>
    </row>
    <row r="42" spans="1:8" x14ac:dyDescent="0.25">
      <c r="A42" s="50" t="s">
        <v>22</v>
      </c>
      <c r="B42" s="118"/>
      <c r="C42" s="90">
        <v>33476.79</v>
      </c>
      <c r="D42" s="90">
        <v>39000</v>
      </c>
      <c r="E42" s="90">
        <v>46000</v>
      </c>
      <c r="F42" s="90">
        <v>35384.720000000001</v>
      </c>
      <c r="G42" s="99">
        <v>105.7</v>
      </c>
      <c r="H42" s="99">
        <v>76.92330434782609</v>
      </c>
    </row>
    <row r="43" spans="1:8" x14ac:dyDescent="0.25">
      <c r="A43" s="109"/>
      <c r="B43" s="109"/>
      <c r="C43" s="109"/>
      <c r="D43" s="109"/>
      <c r="E43" s="109"/>
      <c r="F43" s="109"/>
      <c r="G43" s="113"/>
      <c r="H43" s="113"/>
    </row>
    <row r="44" spans="1:8" x14ac:dyDescent="0.25">
      <c r="A44" s="109"/>
      <c r="B44" s="109"/>
      <c r="C44" s="109"/>
      <c r="D44" s="109"/>
      <c r="E44" s="109"/>
      <c r="F44" s="109"/>
      <c r="G44" s="109"/>
      <c r="H44" s="109"/>
    </row>
    <row r="45" spans="1:8" x14ac:dyDescent="0.25">
      <c r="A45" s="117" t="s">
        <v>113</v>
      </c>
      <c r="B45" s="117"/>
      <c r="C45" s="117"/>
      <c r="D45" s="117"/>
      <c r="E45" s="109"/>
      <c r="F45" s="109"/>
      <c r="G45" s="109"/>
      <c r="H45" s="109"/>
    </row>
    <row r="46" spans="1:8" ht="30" x14ac:dyDescent="0.25">
      <c r="A46" s="112" t="s">
        <v>112</v>
      </c>
      <c r="B46" s="112" t="s">
        <v>0</v>
      </c>
      <c r="C46" s="112" t="s">
        <v>104</v>
      </c>
      <c r="D46" s="112" t="s">
        <v>32</v>
      </c>
      <c r="E46" s="112" t="s">
        <v>34</v>
      </c>
      <c r="F46" s="112" t="s">
        <v>33</v>
      </c>
      <c r="G46" s="112" t="s">
        <v>125</v>
      </c>
      <c r="H46" s="112" t="s">
        <v>109</v>
      </c>
    </row>
    <row r="47" spans="1:8" x14ac:dyDescent="0.25">
      <c r="A47" s="109"/>
      <c r="B47" s="109"/>
      <c r="C47" s="110">
        <v>1</v>
      </c>
      <c r="D47" s="110">
        <v>2</v>
      </c>
      <c r="E47" s="110">
        <v>3</v>
      </c>
      <c r="F47" s="110">
        <v>4</v>
      </c>
      <c r="G47" s="115">
        <v>5</v>
      </c>
      <c r="H47" s="110">
        <v>6</v>
      </c>
    </row>
    <row r="48" spans="1:8" x14ac:dyDescent="0.25">
      <c r="A48" s="109">
        <v>6391</v>
      </c>
      <c r="B48" s="109" t="s">
        <v>102</v>
      </c>
      <c r="C48" s="119">
        <v>0</v>
      </c>
      <c r="D48" s="119">
        <v>9000</v>
      </c>
      <c r="E48" s="119">
        <v>9194.85</v>
      </c>
      <c r="F48" s="119">
        <v>0</v>
      </c>
      <c r="G48" s="113">
        <v>0</v>
      </c>
      <c r="H48" s="113">
        <v>0</v>
      </c>
    </row>
    <row r="49" spans="1:8" x14ac:dyDescent="0.25">
      <c r="A49" s="50" t="s">
        <v>22</v>
      </c>
      <c r="B49" s="118"/>
      <c r="C49" s="90">
        <v>0</v>
      </c>
      <c r="D49" s="90">
        <v>9000</v>
      </c>
      <c r="E49" s="90">
        <v>9194.85</v>
      </c>
      <c r="F49" s="90">
        <v>0</v>
      </c>
      <c r="G49" s="99">
        <v>0</v>
      </c>
      <c r="H49" s="99">
        <v>0</v>
      </c>
    </row>
    <row r="50" spans="1:8" x14ac:dyDescent="0.25">
      <c r="A50" s="109"/>
      <c r="B50" s="109"/>
      <c r="C50" s="109"/>
      <c r="D50" s="109"/>
      <c r="E50" s="109"/>
      <c r="F50" s="109"/>
      <c r="G50" s="109"/>
      <c r="H50" s="109"/>
    </row>
    <row r="51" spans="1:8" x14ac:dyDescent="0.25">
      <c r="A51" s="117" t="s">
        <v>101</v>
      </c>
      <c r="B51" s="117"/>
      <c r="C51" s="117"/>
      <c r="D51" s="117"/>
      <c r="E51" s="109"/>
      <c r="F51" s="109"/>
      <c r="G51" s="109"/>
      <c r="H51" s="109"/>
    </row>
    <row r="52" spans="1:8" ht="30" x14ac:dyDescent="0.25">
      <c r="A52" s="112" t="s">
        <v>112</v>
      </c>
      <c r="B52" s="112" t="s">
        <v>0</v>
      </c>
      <c r="C52" s="112" t="s">
        <v>104</v>
      </c>
      <c r="D52" s="112" t="s">
        <v>32</v>
      </c>
      <c r="E52" s="112" t="s">
        <v>34</v>
      </c>
      <c r="F52" s="112" t="s">
        <v>33</v>
      </c>
      <c r="G52" s="112" t="s">
        <v>125</v>
      </c>
      <c r="H52" s="112" t="s">
        <v>109</v>
      </c>
    </row>
    <row r="53" spans="1:8" x14ac:dyDescent="0.25">
      <c r="A53" s="109"/>
      <c r="B53" s="109"/>
      <c r="C53" s="110">
        <v>1</v>
      </c>
      <c r="D53" s="110">
        <v>2</v>
      </c>
      <c r="E53" s="110">
        <v>3</v>
      </c>
      <c r="F53" s="110">
        <v>4</v>
      </c>
      <c r="G53" s="115">
        <v>5</v>
      </c>
      <c r="H53" s="110">
        <v>6</v>
      </c>
    </row>
    <row r="54" spans="1:8" x14ac:dyDescent="0.25">
      <c r="A54" s="109">
        <v>6391</v>
      </c>
      <c r="B54" s="109" t="s">
        <v>102</v>
      </c>
      <c r="C54" s="119">
        <v>0</v>
      </c>
      <c r="D54" s="119">
        <v>0</v>
      </c>
      <c r="E54" s="119">
        <v>1576.4</v>
      </c>
      <c r="F54" s="119">
        <v>1036.68</v>
      </c>
      <c r="G54" s="113">
        <v>0</v>
      </c>
      <c r="H54" s="113">
        <v>65.762496828216186</v>
      </c>
    </row>
    <row r="55" spans="1:8" x14ac:dyDescent="0.25">
      <c r="A55" s="50" t="s">
        <v>22</v>
      </c>
      <c r="B55" s="118"/>
      <c r="C55" s="90">
        <v>0</v>
      </c>
      <c r="D55" s="90">
        <v>0</v>
      </c>
      <c r="E55" s="90">
        <v>1576.4</v>
      </c>
      <c r="F55" s="90">
        <v>1036.68</v>
      </c>
      <c r="G55" s="99">
        <v>0</v>
      </c>
      <c r="H55" s="99">
        <v>65.762496828216186</v>
      </c>
    </row>
    <row r="56" spans="1:8" x14ac:dyDescent="0.25">
      <c r="A56" s="109"/>
      <c r="B56" s="109"/>
      <c r="C56" s="109"/>
      <c r="D56" s="109"/>
      <c r="E56" s="109"/>
      <c r="F56" s="109"/>
      <c r="G56" s="109"/>
      <c r="H56" s="109"/>
    </row>
    <row r="57" spans="1:8" x14ac:dyDescent="0.25">
      <c r="A57" s="117" t="s">
        <v>81</v>
      </c>
      <c r="B57" s="117"/>
      <c r="C57" s="117"/>
      <c r="D57" s="117"/>
      <c r="E57" s="109"/>
      <c r="F57" s="109"/>
      <c r="G57" s="109"/>
      <c r="H57" s="109"/>
    </row>
    <row r="58" spans="1:8" ht="30" x14ac:dyDescent="0.25">
      <c r="A58" s="112" t="s">
        <v>112</v>
      </c>
      <c r="B58" s="112" t="s">
        <v>0</v>
      </c>
      <c r="C58" s="112" t="s">
        <v>104</v>
      </c>
      <c r="D58" s="112" t="s">
        <v>32</v>
      </c>
      <c r="E58" s="112" t="s">
        <v>34</v>
      </c>
      <c r="F58" s="112" t="s">
        <v>33</v>
      </c>
      <c r="G58" s="112" t="s">
        <v>125</v>
      </c>
      <c r="H58" s="112" t="s">
        <v>109</v>
      </c>
    </row>
    <row r="59" spans="1:8" x14ac:dyDescent="0.25">
      <c r="A59" s="109"/>
      <c r="B59" s="109"/>
      <c r="C59" s="110">
        <v>1</v>
      </c>
      <c r="D59" s="110">
        <v>2</v>
      </c>
      <c r="E59" s="110">
        <v>3</v>
      </c>
      <c r="F59" s="110">
        <v>4</v>
      </c>
      <c r="G59" s="115">
        <v>5</v>
      </c>
      <c r="H59" s="110">
        <v>6</v>
      </c>
    </row>
    <row r="60" spans="1:8" x14ac:dyDescent="0.25">
      <c r="A60" s="109">
        <v>6393</v>
      </c>
      <c r="B60" s="109" t="s">
        <v>53</v>
      </c>
      <c r="C60" s="119">
        <v>0</v>
      </c>
      <c r="D60" s="119">
        <v>4500</v>
      </c>
      <c r="E60" s="119">
        <v>10109.49</v>
      </c>
      <c r="F60" s="119">
        <v>10095.790000000001</v>
      </c>
      <c r="G60" s="113">
        <v>0</v>
      </c>
      <c r="H60" s="113">
        <v>99.864483767232585</v>
      </c>
    </row>
    <row r="61" spans="1:8" x14ac:dyDescent="0.25">
      <c r="A61" s="50" t="s">
        <v>22</v>
      </c>
      <c r="B61" s="118"/>
      <c r="C61" s="90">
        <v>0</v>
      </c>
      <c r="D61" s="90">
        <v>4500</v>
      </c>
      <c r="E61" s="90">
        <v>10109.49</v>
      </c>
      <c r="F61" s="90">
        <v>10095.790000000001</v>
      </c>
      <c r="G61" s="99">
        <v>0</v>
      </c>
      <c r="H61" s="99">
        <v>99.864483767232585</v>
      </c>
    </row>
    <row r="62" spans="1:8" x14ac:dyDescent="0.25">
      <c r="A62" s="109"/>
      <c r="B62" s="109"/>
      <c r="C62" s="109"/>
      <c r="D62" s="109"/>
      <c r="E62" s="109"/>
      <c r="F62" s="109"/>
      <c r="G62" s="109"/>
      <c r="H62" s="109"/>
    </row>
    <row r="63" spans="1:8" x14ac:dyDescent="0.25">
      <c r="A63" s="117" t="s">
        <v>99</v>
      </c>
      <c r="B63" s="117"/>
      <c r="C63" s="117"/>
      <c r="D63" s="117"/>
      <c r="E63" s="109"/>
      <c r="F63" s="109"/>
      <c r="G63" s="109"/>
      <c r="H63" s="109"/>
    </row>
    <row r="64" spans="1:8" ht="30" x14ac:dyDescent="0.25">
      <c r="A64" s="112" t="s">
        <v>112</v>
      </c>
      <c r="B64" s="112" t="s">
        <v>0</v>
      </c>
      <c r="C64" s="112" t="s">
        <v>104</v>
      </c>
      <c r="D64" s="112" t="s">
        <v>32</v>
      </c>
      <c r="E64" s="112" t="s">
        <v>34</v>
      </c>
      <c r="F64" s="112" t="s">
        <v>33</v>
      </c>
      <c r="G64" s="112" t="s">
        <v>125</v>
      </c>
      <c r="H64" s="112" t="s">
        <v>109</v>
      </c>
    </row>
    <row r="65" spans="1:8" x14ac:dyDescent="0.25">
      <c r="A65" s="109"/>
      <c r="B65" s="109"/>
      <c r="C65" s="110">
        <v>1</v>
      </c>
      <c r="D65" s="110">
        <v>2</v>
      </c>
      <c r="E65" s="110">
        <v>3</v>
      </c>
      <c r="F65" s="110">
        <v>4</v>
      </c>
      <c r="G65" s="115">
        <v>5</v>
      </c>
      <c r="H65" s="110">
        <v>6</v>
      </c>
    </row>
    <row r="66" spans="1:8" x14ac:dyDescent="0.25">
      <c r="A66" s="109">
        <v>661</v>
      </c>
      <c r="B66" s="109" t="s">
        <v>100</v>
      </c>
      <c r="C66" s="119">
        <v>0</v>
      </c>
      <c r="D66" s="119">
        <v>3200</v>
      </c>
      <c r="E66" s="119">
        <v>3400</v>
      </c>
      <c r="F66" s="119">
        <v>0</v>
      </c>
      <c r="G66" s="113">
        <v>0</v>
      </c>
      <c r="H66" s="113">
        <v>0</v>
      </c>
    </row>
    <row r="67" spans="1:8" x14ac:dyDescent="0.25">
      <c r="A67" s="50" t="s">
        <v>22</v>
      </c>
      <c r="B67" s="118"/>
      <c r="C67" s="90">
        <v>0</v>
      </c>
      <c r="D67" s="90">
        <v>3200</v>
      </c>
      <c r="E67" s="90">
        <v>3400</v>
      </c>
      <c r="F67" s="90">
        <v>0</v>
      </c>
      <c r="G67" s="99">
        <v>0</v>
      </c>
      <c r="H67" s="99">
        <v>0</v>
      </c>
    </row>
    <row r="68" spans="1:8" x14ac:dyDescent="0.25">
      <c r="A68" s="109"/>
      <c r="B68" s="109"/>
      <c r="C68" s="109"/>
      <c r="D68" s="109"/>
      <c r="E68" s="109"/>
      <c r="F68" s="109"/>
      <c r="G68" s="109"/>
      <c r="H68" s="109"/>
    </row>
    <row r="69" spans="1:8" x14ac:dyDescent="0.25">
      <c r="A69" s="117" t="s">
        <v>58</v>
      </c>
      <c r="B69" s="117"/>
      <c r="C69" s="117"/>
      <c r="D69" s="117"/>
      <c r="E69" s="109"/>
      <c r="F69" s="109"/>
      <c r="G69" s="109"/>
      <c r="H69" s="109"/>
    </row>
    <row r="70" spans="1:8" ht="30" x14ac:dyDescent="0.25">
      <c r="A70" s="112" t="s">
        <v>112</v>
      </c>
      <c r="B70" s="112" t="s">
        <v>0</v>
      </c>
      <c r="C70" s="112" t="s">
        <v>104</v>
      </c>
      <c r="D70" s="112" t="s">
        <v>32</v>
      </c>
      <c r="E70" s="112" t="s">
        <v>34</v>
      </c>
      <c r="F70" s="112" t="s">
        <v>33</v>
      </c>
      <c r="G70" s="112" t="s">
        <v>125</v>
      </c>
      <c r="H70" s="112" t="s">
        <v>109</v>
      </c>
    </row>
    <row r="71" spans="1:8" x14ac:dyDescent="0.25">
      <c r="A71" s="109"/>
      <c r="B71" s="109"/>
      <c r="C71" s="110">
        <v>1</v>
      </c>
      <c r="D71" s="110">
        <v>2</v>
      </c>
      <c r="E71" s="110">
        <v>3</v>
      </c>
      <c r="F71" s="110">
        <v>4</v>
      </c>
      <c r="G71" s="110">
        <v>5</v>
      </c>
      <c r="H71" s="110">
        <v>6</v>
      </c>
    </row>
    <row r="72" spans="1:8" x14ac:dyDescent="0.25">
      <c r="A72" s="109">
        <v>922</v>
      </c>
      <c r="B72" s="109" t="s">
        <v>103</v>
      </c>
      <c r="C72" s="119">
        <v>6445.32</v>
      </c>
      <c r="D72" s="119">
        <v>14300</v>
      </c>
      <c r="E72" s="119">
        <v>11734.8</v>
      </c>
      <c r="F72" s="119">
        <v>18390.849999999999</v>
      </c>
      <c r="G72" s="113">
        <v>285.33649221450605</v>
      </c>
      <c r="H72" s="113">
        <v>159.06494202917352</v>
      </c>
    </row>
    <row r="73" spans="1:8" x14ac:dyDescent="0.25">
      <c r="A73" s="50" t="s">
        <v>22</v>
      </c>
      <c r="B73" s="118"/>
      <c r="C73" s="90">
        <v>6445.32</v>
      </c>
      <c r="D73" s="90">
        <v>14300</v>
      </c>
      <c r="E73" s="90">
        <v>11734.8</v>
      </c>
      <c r="F73" s="90">
        <v>18390.849999999999</v>
      </c>
      <c r="G73" s="99">
        <v>285.33999999999997</v>
      </c>
      <c r="H73" s="99">
        <v>159.06494202917352</v>
      </c>
    </row>
    <row r="74" spans="1:8" x14ac:dyDescent="0.25">
      <c r="A74" s="109"/>
      <c r="B74" s="109"/>
      <c r="C74" s="119"/>
      <c r="D74" s="119"/>
      <c r="E74" s="119"/>
      <c r="F74" s="119"/>
      <c r="G74" s="109"/>
      <c r="H74" s="113"/>
    </row>
    <row r="75" spans="1:8" x14ac:dyDescent="0.25">
      <c r="A75" s="109"/>
      <c r="B75" s="109"/>
      <c r="C75" s="119"/>
      <c r="D75" s="119"/>
      <c r="E75" s="119"/>
      <c r="F75" s="119"/>
      <c r="G75" s="109"/>
      <c r="H75" s="113"/>
    </row>
    <row r="76" spans="1:8" x14ac:dyDescent="0.25">
      <c r="A76" s="65" t="s">
        <v>128</v>
      </c>
      <c r="B76" s="65"/>
      <c r="C76" s="102">
        <v>5254085.21</v>
      </c>
      <c r="D76" s="102">
        <v>5565392.3499999996</v>
      </c>
      <c r="E76" s="102">
        <f>SUM(E22+E28+E36+E42+E49+E55+E61+E67+E73)</f>
        <v>5802559.6500000004</v>
      </c>
      <c r="F76" s="102">
        <v>5512698.1599999992</v>
      </c>
      <c r="G76" s="122">
        <v>104.92213086890531</v>
      </c>
      <c r="H76" s="122">
        <v>95.005252502949418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16339-B2E0-412F-B2BF-617A28708AE4}">
  <dimension ref="A1:H177"/>
  <sheetViews>
    <sheetView topLeftCell="A169" workbookViewId="0">
      <selection activeCell="E163" sqref="E163"/>
    </sheetView>
  </sheetViews>
  <sheetFormatPr defaultRowHeight="15" x14ac:dyDescent="0.25"/>
  <cols>
    <col min="2" max="2" width="40.140625" customWidth="1"/>
    <col min="3" max="3" width="15.140625" customWidth="1"/>
    <col min="4" max="4" width="16" customWidth="1"/>
    <col min="5" max="5" width="11.5703125" customWidth="1"/>
    <col min="6" max="6" width="12.140625" customWidth="1"/>
    <col min="8" max="8" width="9.140625" customWidth="1"/>
  </cols>
  <sheetData>
    <row r="1" spans="1:8" ht="18.75" x14ac:dyDescent="0.25">
      <c r="A1" s="153" t="s">
        <v>129</v>
      </c>
      <c r="B1" s="153"/>
      <c r="C1" s="153"/>
      <c r="D1" s="153"/>
      <c r="E1" s="153"/>
      <c r="F1" s="153"/>
      <c r="G1" s="153"/>
      <c r="H1" s="153"/>
    </row>
    <row r="2" spans="1:8" x14ac:dyDescent="0.25">
      <c r="A2" s="105" t="s">
        <v>48</v>
      </c>
      <c r="B2" s="106" t="s">
        <v>35</v>
      </c>
      <c r="C2" s="106"/>
      <c r="D2" s="106"/>
      <c r="E2" s="81"/>
      <c r="F2" s="81"/>
      <c r="G2" s="81"/>
      <c r="H2" s="8"/>
    </row>
    <row r="3" spans="1:8" x14ac:dyDescent="0.25">
      <c r="A3" s="154" t="s">
        <v>91</v>
      </c>
      <c r="B3" s="154"/>
      <c r="C3" s="9"/>
      <c r="D3" s="9"/>
      <c r="E3" s="81"/>
      <c r="F3" s="81"/>
      <c r="G3" s="81"/>
      <c r="H3" s="8"/>
    </row>
    <row r="4" spans="1:8" ht="45" x14ac:dyDescent="0.25">
      <c r="A4" s="4" t="s">
        <v>111</v>
      </c>
      <c r="B4" s="5" t="s">
        <v>0</v>
      </c>
      <c r="C4" s="5" t="s">
        <v>104</v>
      </c>
      <c r="D4" s="5" t="s">
        <v>32</v>
      </c>
      <c r="E4" s="6" t="s">
        <v>34</v>
      </c>
      <c r="F4" s="6" t="s">
        <v>33</v>
      </c>
      <c r="G4" s="6" t="s">
        <v>107</v>
      </c>
      <c r="H4" s="7" t="s">
        <v>109</v>
      </c>
    </row>
    <row r="5" spans="1:8" x14ac:dyDescent="0.25">
      <c r="A5" s="10"/>
      <c r="B5" s="11"/>
      <c r="C5" s="86">
        <v>1</v>
      </c>
      <c r="D5" s="11">
        <v>2</v>
      </c>
      <c r="E5" s="6">
        <v>3</v>
      </c>
      <c r="F5" s="6">
        <v>4</v>
      </c>
      <c r="G5" s="6">
        <v>5</v>
      </c>
      <c r="H5" s="12">
        <v>6</v>
      </c>
    </row>
    <row r="6" spans="1:8" x14ac:dyDescent="0.25">
      <c r="A6" s="13">
        <v>3211</v>
      </c>
      <c r="B6" s="14" t="s">
        <v>1</v>
      </c>
      <c r="C6" s="82">
        <v>0</v>
      </c>
      <c r="D6" s="69">
        <v>600</v>
      </c>
      <c r="E6" s="15">
        <v>6630</v>
      </c>
      <c r="F6" s="15">
        <v>6630</v>
      </c>
      <c r="G6" s="15">
        <v>0</v>
      </c>
      <c r="H6" s="16">
        <f>SUM(F6/E6)*100</f>
        <v>100</v>
      </c>
    </row>
    <row r="7" spans="1:8" x14ac:dyDescent="0.25">
      <c r="A7" s="17">
        <v>3213</v>
      </c>
      <c r="B7" s="18" t="s">
        <v>2</v>
      </c>
      <c r="C7" s="88">
        <v>586</v>
      </c>
      <c r="D7" s="88">
        <v>750</v>
      </c>
      <c r="E7" s="19">
        <v>1000</v>
      </c>
      <c r="F7" s="19">
        <v>1000</v>
      </c>
      <c r="G7" s="19">
        <f t="shared" ref="G7:G16" si="0">SUM(F7/C7*100)</f>
        <v>170.64846416382252</v>
      </c>
      <c r="H7" s="16">
        <f t="shared" ref="H7:H26" si="1">SUM(F7/E7)*100</f>
        <v>100</v>
      </c>
    </row>
    <row r="8" spans="1:8" x14ac:dyDescent="0.25">
      <c r="A8" s="17">
        <v>3221</v>
      </c>
      <c r="B8" s="18" t="s">
        <v>10</v>
      </c>
      <c r="C8" s="88">
        <v>32172.04</v>
      </c>
      <c r="D8" s="88">
        <v>23292.35</v>
      </c>
      <c r="E8" s="19">
        <v>32108.959999999999</v>
      </c>
      <c r="F8" s="19">
        <v>32108.959999999999</v>
      </c>
      <c r="G8" s="19">
        <f t="shared" si="0"/>
        <v>99.803929126036138</v>
      </c>
      <c r="H8" s="16">
        <f t="shared" si="1"/>
        <v>100</v>
      </c>
    </row>
    <row r="9" spans="1:8" x14ac:dyDescent="0.25">
      <c r="A9" s="17">
        <v>3222</v>
      </c>
      <c r="B9" s="18" t="s">
        <v>3</v>
      </c>
      <c r="C9" s="88">
        <v>5000</v>
      </c>
      <c r="D9" s="88">
        <v>4000</v>
      </c>
      <c r="E9" s="19">
        <v>4165.8900000000003</v>
      </c>
      <c r="F9" s="19">
        <v>4165.8100000000004</v>
      </c>
      <c r="G9" s="19">
        <f t="shared" si="0"/>
        <v>83.316200000000009</v>
      </c>
      <c r="H9" s="16">
        <f t="shared" si="1"/>
        <v>99.998079642045283</v>
      </c>
    </row>
    <row r="10" spans="1:8" x14ac:dyDescent="0.25">
      <c r="A10" s="17">
        <v>3223</v>
      </c>
      <c r="B10" s="18" t="s">
        <v>4</v>
      </c>
      <c r="C10" s="88">
        <v>30071.37</v>
      </c>
      <c r="D10" s="88">
        <v>27000</v>
      </c>
      <c r="E10" s="19">
        <v>20100</v>
      </c>
      <c r="F10" s="19">
        <v>20100</v>
      </c>
      <c r="G10" s="19">
        <f t="shared" si="0"/>
        <v>66.840985295980857</v>
      </c>
      <c r="H10" s="16">
        <f t="shared" si="1"/>
        <v>100</v>
      </c>
    </row>
    <row r="11" spans="1:8" x14ac:dyDescent="0.25">
      <c r="A11" s="17">
        <v>3223</v>
      </c>
      <c r="B11" s="18" t="s">
        <v>54</v>
      </c>
      <c r="C11" s="88">
        <v>92372.76</v>
      </c>
      <c r="D11" s="88">
        <v>105000</v>
      </c>
      <c r="E11" s="19">
        <v>122900</v>
      </c>
      <c r="F11" s="19">
        <v>104762.07</v>
      </c>
      <c r="G11" s="19">
        <f t="shared" si="0"/>
        <v>113.41229817101926</v>
      </c>
      <c r="H11" s="16">
        <f t="shared" si="1"/>
        <v>85.241716842961765</v>
      </c>
    </row>
    <row r="12" spans="1:8" x14ac:dyDescent="0.25">
      <c r="A12" s="17">
        <v>3224</v>
      </c>
      <c r="B12" s="18" t="s">
        <v>105</v>
      </c>
      <c r="C12" s="88">
        <v>6267.32</v>
      </c>
      <c r="D12" s="88">
        <v>15000</v>
      </c>
      <c r="E12" s="19">
        <v>9575.23</v>
      </c>
      <c r="F12" s="19">
        <v>9575.23</v>
      </c>
      <c r="G12" s="19">
        <f t="shared" si="0"/>
        <v>152.78029524581481</v>
      </c>
      <c r="H12" s="16">
        <f t="shared" si="1"/>
        <v>100</v>
      </c>
    </row>
    <row r="13" spans="1:8" x14ac:dyDescent="0.25">
      <c r="A13" s="17">
        <v>3225</v>
      </c>
      <c r="B13" s="18" t="s">
        <v>5</v>
      </c>
      <c r="C13" s="88">
        <v>16475.41</v>
      </c>
      <c r="D13" s="88">
        <v>1000</v>
      </c>
      <c r="E13" s="19">
        <v>1062.5</v>
      </c>
      <c r="F13" s="19">
        <v>1062.5</v>
      </c>
      <c r="G13" s="19">
        <f t="shared" si="0"/>
        <v>6.4490049109551748</v>
      </c>
      <c r="H13" s="16">
        <f t="shared" si="1"/>
        <v>100</v>
      </c>
    </row>
    <row r="14" spans="1:8" x14ac:dyDescent="0.25">
      <c r="A14" s="17">
        <v>3227</v>
      </c>
      <c r="B14" s="18" t="s">
        <v>55</v>
      </c>
      <c r="C14" s="88">
        <v>868.91</v>
      </c>
      <c r="D14" s="88">
        <v>2000</v>
      </c>
      <c r="E14" s="19">
        <v>1903.21</v>
      </c>
      <c r="F14" s="19">
        <v>1903.21</v>
      </c>
      <c r="G14" s="19">
        <f t="shared" si="0"/>
        <v>219.03419226387081</v>
      </c>
      <c r="H14" s="16">
        <f t="shared" si="1"/>
        <v>100</v>
      </c>
    </row>
    <row r="15" spans="1:8" x14ac:dyDescent="0.25">
      <c r="A15" s="17">
        <v>3231</v>
      </c>
      <c r="B15" s="18" t="s">
        <v>6</v>
      </c>
      <c r="C15" s="88">
        <v>7244.15</v>
      </c>
      <c r="D15" s="88">
        <v>6500</v>
      </c>
      <c r="E15" s="19">
        <v>4689.8100000000004</v>
      </c>
      <c r="F15" s="19">
        <v>4689.8100000000004</v>
      </c>
      <c r="G15" s="19">
        <f t="shared" si="0"/>
        <v>64.739272378401893</v>
      </c>
      <c r="H15" s="16">
        <f t="shared" si="1"/>
        <v>100</v>
      </c>
    </row>
    <row r="16" spans="1:8" x14ac:dyDescent="0.25">
      <c r="A16" s="17">
        <v>3232</v>
      </c>
      <c r="B16" s="18" t="s">
        <v>24</v>
      </c>
      <c r="C16" s="88">
        <v>19546.560000000001</v>
      </c>
      <c r="D16" s="88">
        <v>20000</v>
      </c>
      <c r="E16" s="19">
        <v>15717.05</v>
      </c>
      <c r="F16" s="19">
        <v>15717.05</v>
      </c>
      <c r="G16" s="19">
        <f t="shared" si="0"/>
        <v>80.408266211548209</v>
      </c>
      <c r="H16" s="16">
        <f t="shared" si="1"/>
        <v>100</v>
      </c>
    </row>
    <row r="17" spans="1:8" x14ac:dyDescent="0.25">
      <c r="A17" s="17">
        <v>3233</v>
      </c>
      <c r="B17" s="18" t="s">
        <v>59</v>
      </c>
      <c r="C17" s="83">
        <v>0</v>
      </c>
      <c r="D17" s="87">
        <v>0</v>
      </c>
      <c r="E17" s="19">
        <v>5106</v>
      </c>
      <c r="F17" s="19">
        <v>5106</v>
      </c>
      <c r="G17" s="19">
        <v>0</v>
      </c>
      <c r="H17" s="16">
        <f t="shared" si="1"/>
        <v>100</v>
      </c>
    </row>
    <row r="18" spans="1:8" x14ac:dyDescent="0.25">
      <c r="A18" s="17">
        <v>3234</v>
      </c>
      <c r="B18" s="18" t="s">
        <v>7</v>
      </c>
      <c r="C18" s="88">
        <v>22702.86</v>
      </c>
      <c r="D18" s="88">
        <v>20000</v>
      </c>
      <c r="E18" s="19">
        <v>28367.57</v>
      </c>
      <c r="F18" s="19">
        <v>28367.57</v>
      </c>
      <c r="G18" s="19">
        <f t="shared" ref="G18:G26" si="2">SUM(F18/C18*100)</f>
        <v>124.95152593109412</v>
      </c>
      <c r="H18" s="16">
        <f t="shared" si="1"/>
        <v>100</v>
      </c>
    </row>
    <row r="19" spans="1:8" x14ac:dyDescent="0.25">
      <c r="A19" s="17">
        <v>3235</v>
      </c>
      <c r="B19" s="18" t="s">
        <v>36</v>
      </c>
      <c r="C19" s="88">
        <v>133639.95000000001</v>
      </c>
      <c r="D19" s="88">
        <v>134000</v>
      </c>
      <c r="E19" s="19">
        <v>152787.92000000001</v>
      </c>
      <c r="F19" s="19">
        <v>133125.92000000001</v>
      </c>
      <c r="G19" s="19">
        <f t="shared" si="2"/>
        <v>99.615362023107608</v>
      </c>
      <c r="H19" s="16">
        <f t="shared" si="1"/>
        <v>87.131181575087879</v>
      </c>
    </row>
    <row r="20" spans="1:8" x14ac:dyDescent="0.25">
      <c r="A20" s="17">
        <v>3236</v>
      </c>
      <c r="B20" s="18" t="s">
        <v>8</v>
      </c>
      <c r="C20" s="88">
        <v>6730.6</v>
      </c>
      <c r="D20" s="88">
        <v>8370</v>
      </c>
      <c r="E20" s="19">
        <v>20730</v>
      </c>
      <c r="F20" s="19">
        <v>20730</v>
      </c>
      <c r="G20" s="19">
        <f t="shared" si="2"/>
        <v>307.99631533592844</v>
      </c>
      <c r="H20" s="16">
        <f t="shared" si="1"/>
        <v>100</v>
      </c>
    </row>
    <row r="21" spans="1:8" x14ac:dyDescent="0.25">
      <c r="A21" s="17">
        <v>3237</v>
      </c>
      <c r="B21" s="18" t="s">
        <v>9</v>
      </c>
      <c r="C21" s="88">
        <v>5541.24</v>
      </c>
      <c r="D21" s="88">
        <v>9150</v>
      </c>
      <c r="E21" s="19">
        <v>1847.08</v>
      </c>
      <c r="F21" s="19">
        <v>1847.08</v>
      </c>
      <c r="G21" s="19">
        <f t="shared" si="2"/>
        <v>33.333333333333329</v>
      </c>
      <c r="H21" s="16">
        <f t="shared" si="1"/>
        <v>100</v>
      </c>
    </row>
    <row r="22" spans="1:8" x14ac:dyDescent="0.25">
      <c r="A22" s="17">
        <v>3238</v>
      </c>
      <c r="B22" s="18" t="s">
        <v>11</v>
      </c>
      <c r="C22" s="88">
        <v>9350</v>
      </c>
      <c r="D22" s="88">
        <v>300</v>
      </c>
      <c r="E22" s="19">
        <v>11263.61</v>
      </c>
      <c r="F22" s="19">
        <v>11263.61</v>
      </c>
      <c r="G22" s="19">
        <f t="shared" si="2"/>
        <v>120.46641711229947</v>
      </c>
      <c r="H22" s="16">
        <f t="shared" si="1"/>
        <v>100</v>
      </c>
    </row>
    <row r="23" spans="1:8" x14ac:dyDescent="0.25">
      <c r="A23" s="17">
        <v>3292</v>
      </c>
      <c r="B23" s="18" t="s">
        <v>12</v>
      </c>
      <c r="C23" s="88">
        <v>1841.38</v>
      </c>
      <c r="D23" s="88">
        <v>1850</v>
      </c>
      <c r="E23" s="19">
        <v>1607.88</v>
      </c>
      <c r="F23" s="19">
        <v>1607.88</v>
      </c>
      <c r="G23" s="19">
        <f t="shared" si="2"/>
        <v>87.31929313884153</v>
      </c>
      <c r="H23" s="20">
        <f t="shared" si="1"/>
        <v>100</v>
      </c>
    </row>
    <row r="24" spans="1:8" x14ac:dyDescent="0.25">
      <c r="A24" s="17">
        <v>3291</v>
      </c>
      <c r="B24" s="18" t="s">
        <v>60</v>
      </c>
      <c r="C24" s="88">
        <v>1000</v>
      </c>
      <c r="D24" s="88">
        <v>1000</v>
      </c>
      <c r="E24" s="19">
        <v>1200</v>
      </c>
      <c r="F24" s="19">
        <v>1200</v>
      </c>
      <c r="G24" s="19">
        <f t="shared" si="2"/>
        <v>120</v>
      </c>
      <c r="H24" s="20">
        <f t="shared" si="1"/>
        <v>100</v>
      </c>
    </row>
    <row r="25" spans="1:8" x14ac:dyDescent="0.25">
      <c r="A25" s="17">
        <v>3299</v>
      </c>
      <c r="B25" s="18" t="s">
        <v>13</v>
      </c>
      <c r="C25" s="88">
        <v>871.88</v>
      </c>
      <c r="D25" s="88">
        <v>950</v>
      </c>
      <c r="E25" s="19">
        <v>1238.28</v>
      </c>
      <c r="F25" s="19">
        <v>1238.28</v>
      </c>
      <c r="G25" s="19">
        <f t="shared" si="2"/>
        <v>142.02413176125154</v>
      </c>
      <c r="H25" s="20">
        <f t="shared" si="1"/>
        <v>100</v>
      </c>
    </row>
    <row r="26" spans="1:8" x14ac:dyDescent="0.25">
      <c r="A26" s="133" t="s">
        <v>23</v>
      </c>
      <c r="B26" s="134"/>
      <c r="C26" s="135">
        <v>392282.43</v>
      </c>
      <c r="D26" s="135">
        <f>SUM(D6:D25)</f>
        <v>380762.35</v>
      </c>
      <c r="E26" s="136">
        <f>SUM(E6:E25)</f>
        <v>444000.99000000005</v>
      </c>
      <c r="F26" s="136">
        <f>SUM(F6:F25)</f>
        <v>406200.98000000004</v>
      </c>
      <c r="G26" s="136">
        <f t="shared" si="2"/>
        <v>103.54809416266745</v>
      </c>
      <c r="H26" s="137">
        <f t="shared" si="1"/>
        <v>91.486503217031114</v>
      </c>
    </row>
    <row r="27" spans="1:8" x14ac:dyDescent="0.25">
      <c r="A27" s="35"/>
      <c r="B27" s="53"/>
      <c r="C27" s="100"/>
      <c r="D27" s="130"/>
      <c r="E27" s="37"/>
      <c r="F27" s="37"/>
      <c r="G27" s="26"/>
      <c r="H27" s="38"/>
    </row>
    <row r="28" spans="1:8" x14ac:dyDescent="0.25">
      <c r="A28" s="35"/>
      <c r="B28" s="53"/>
      <c r="C28" s="100"/>
      <c r="D28" s="130"/>
      <c r="E28" s="37"/>
      <c r="F28" s="37"/>
      <c r="G28" s="26"/>
      <c r="H28" s="38"/>
    </row>
    <row r="29" spans="1:8" x14ac:dyDescent="0.25">
      <c r="A29" s="35"/>
      <c r="B29" s="53"/>
      <c r="C29" s="100"/>
      <c r="D29" s="130"/>
      <c r="E29" s="37"/>
      <c r="F29" s="37"/>
      <c r="G29" s="26"/>
      <c r="H29" s="38"/>
    </row>
    <row r="30" spans="1:8" x14ac:dyDescent="0.25">
      <c r="A30" s="35"/>
      <c r="B30" s="53"/>
      <c r="C30" s="100"/>
      <c r="D30" s="130"/>
      <c r="E30" s="37"/>
      <c r="F30" s="37"/>
      <c r="G30" s="26"/>
      <c r="H30" s="38"/>
    </row>
    <row r="31" spans="1:8" x14ac:dyDescent="0.25">
      <c r="A31" s="24"/>
      <c r="B31" s="25"/>
      <c r="C31" s="71"/>
      <c r="D31" s="71"/>
      <c r="E31" s="26"/>
      <c r="F31" s="26"/>
      <c r="G31" s="26"/>
      <c r="H31" s="3"/>
    </row>
    <row r="32" spans="1:8" x14ac:dyDescent="0.25">
      <c r="A32" s="45" t="s">
        <v>50</v>
      </c>
      <c r="B32" s="46" t="s">
        <v>51</v>
      </c>
      <c r="C32" s="75"/>
      <c r="D32" s="75"/>
      <c r="E32" s="28"/>
      <c r="F32" s="3"/>
      <c r="G32" s="3"/>
      <c r="H32" s="3"/>
    </row>
    <row r="33" spans="1:8" x14ac:dyDescent="0.25">
      <c r="A33" s="29" t="s">
        <v>61</v>
      </c>
      <c r="B33" s="2"/>
      <c r="C33" s="72"/>
      <c r="D33" s="72"/>
      <c r="E33" s="3"/>
      <c r="F33" s="3"/>
      <c r="G33" s="3"/>
      <c r="H33" s="3"/>
    </row>
    <row r="34" spans="1:8" ht="45" x14ac:dyDescent="0.25">
      <c r="A34" s="4" t="s">
        <v>111</v>
      </c>
      <c r="B34" s="5" t="s">
        <v>0</v>
      </c>
      <c r="C34" s="73" t="s">
        <v>104</v>
      </c>
      <c r="D34" s="73" t="s">
        <v>32</v>
      </c>
      <c r="E34" s="6" t="s">
        <v>34</v>
      </c>
      <c r="F34" s="6" t="s">
        <v>33</v>
      </c>
      <c r="G34" s="6" t="s">
        <v>107</v>
      </c>
      <c r="H34" s="7" t="s">
        <v>109</v>
      </c>
    </row>
    <row r="35" spans="1:8" x14ac:dyDescent="0.25">
      <c r="A35" s="30"/>
      <c r="B35" s="14"/>
      <c r="C35" s="86">
        <v>1</v>
      </c>
      <c r="D35" s="11">
        <v>2</v>
      </c>
      <c r="E35" s="6">
        <v>3</v>
      </c>
      <c r="F35" s="6">
        <v>4</v>
      </c>
      <c r="G35" s="6">
        <v>5</v>
      </c>
      <c r="H35" s="12">
        <v>6</v>
      </c>
    </row>
    <row r="36" spans="1:8" x14ac:dyDescent="0.25">
      <c r="A36" s="31">
        <v>4221</v>
      </c>
      <c r="B36" s="14" t="s">
        <v>14</v>
      </c>
      <c r="C36" s="69">
        <v>5566</v>
      </c>
      <c r="D36" s="94">
        <v>0</v>
      </c>
      <c r="E36" s="32">
        <v>3466.55</v>
      </c>
      <c r="F36" s="32">
        <v>3466.55</v>
      </c>
      <c r="G36" s="32">
        <f>F36/F36*100</f>
        <v>100</v>
      </c>
      <c r="H36" s="131">
        <v>100</v>
      </c>
    </row>
    <row r="37" spans="1:8" x14ac:dyDescent="0.25">
      <c r="A37" s="31">
        <v>3224</v>
      </c>
      <c r="B37" s="18" t="s">
        <v>63</v>
      </c>
      <c r="C37" s="93">
        <v>0</v>
      </c>
      <c r="D37" s="87">
        <v>0</v>
      </c>
      <c r="E37" s="33">
        <v>11338.8</v>
      </c>
      <c r="F37" s="33">
        <v>11338.8</v>
      </c>
      <c r="G37" s="32">
        <f t="shared" ref="G37:G39" si="3">F37/F37*100</f>
        <v>100</v>
      </c>
      <c r="H37" s="132">
        <f>F37/E37*100</f>
        <v>100</v>
      </c>
    </row>
    <row r="38" spans="1:8" x14ac:dyDescent="0.25">
      <c r="A38" s="31">
        <v>3232</v>
      </c>
      <c r="B38" s="18" t="s">
        <v>106</v>
      </c>
      <c r="C38" s="88">
        <v>15412.5</v>
      </c>
      <c r="D38" s="87">
        <v>0</v>
      </c>
      <c r="E38" s="33">
        <v>0</v>
      </c>
      <c r="F38" s="33">
        <v>0</v>
      </c>
      <c r="G38" s="32">
        <v>0</v>
      </c>
      <c r="H38" s="132"/>
    </row>
    <row r="39" spans="1:8" x14ac:dyDescent="0.25">
      <c r="A39" s="133" t="s">
        <v>23</v>
      </c>
      <c r="B39" s="138"/>
      <c r="C39" s="135">
        <v>20978.5</v>
      </c>
      <c r="D39" s="139">
        <v>0</v>
      </c>
      <c r="E39" s="136">
        <v>14805.35</v>
      </c>
      <c r="F39" s="136">
        <v>14805.35</v>
      </c>
      <c r="G39" s="141">
        <f t="shared" si="3"/>
        <v>100</v>
      </c>
      <c r="H39" s="140">
        <f>SUM(H37:H37)</f>
        <v>100</v>
      </c>
    </row>
    <row r="40" spans="1:8" x14ac:dyDescent="0.25">
      <c r="A40" s="35"/>
      <c r="B40" s="36"/>
      <c r="C40" s="74"/>
      <c r="D40" s="74"/>
      <c r="E40" s="37"/>
      <c r="F40" s="37"/>
      <c r="G40" s="37"/>
      <c r="H40" s="38"/>
    </row>
    <row r="41" spans="1:8" x14ac:dyDescent="0.25">
      <c r="A41" s="45" t="s">
        <v>46</v>
      </c>
      <c r="B41" s="46" t="s">
        <v>27</v>
      </c>
      <c r="C41" s="75"/>
      <c r="D41" s="75"/>
      <c r="E41" s="28"/>
      <c r="F41" s="3"/>
      <c r="G41" s="3"/>
      <c r="H41" s="3"/>
    </row>
    <row r="42" spans="1:8" x14ac:dyDescent="0.25">
      <c r="A42" s="29" t="s">
        <v>62</v>
      </c>
      <c r="B42" s="2"/>
      <c r="C42" s="72"/>
      <c r="D42" s="72"/>
      <c r="E42" s="3"/>
      <c r="F42" s="3"/>
      <c r="G42" s="3"/>
      <c r="H42" s="3"/>
    </row>
    <row r="43" spans="1:8" ht="45" x14ac:dyDescent="0.25">
      <c r="A43" s="4" t="s">
        <v>111</v>
      </c>
      <c r="B43" s="5" t="s">
        <v>0</v>
      </c>
      <c r="C43" s="73" t="s">
        <v>104</v>
      </c>
      <c r="D43" s="73" t="s">
        <v>32</v>
      </c>
      <c r="E43" s="6" t="s">
        <v>34</v>
      </c>
      <c r="F43" s="6" t="s">
        <v>33</v>
      </c>
      <c r="G43" s="6" t="s">
        <v>107</v>
      </c>
      <c r="H43" s="7" t="s">
        <v>109</v>
      </c>
    </row>
    <row r="44" spans="1:8" x14ac:dyDescent="0.25">
      <c r="A44" s="30"/>
      <c r="B44" s="14"/>
      <c r="C44" s="86">
        <v>1</v>
      </c>
      <c r="D44" s="11">
        <v>2</v>
      </c>
      <c r="E44" s="6">
        <v>3</v>
      </c>
      <c r="F44" s="6">
        <v>4</v>
      </c>
      <c r="G44" s="6">
        <v>5</v>
      </c>
      <c r="H44" s="12">
        <v>6</v>
      </c>
    </row>
    <row r="45" spans="1:8" x14ac:dyDescent="0.25">
      <c r="A45" s="39">
        <v>3221</v>
      </c>
      <c r="B45" s="40" t="s">
        <v>64</v>
      </c>
      <c r="C45" s="69">
        <v>9499.98</v>
      </c>
      <c r="D45" s="92">
        <v>0</v>
      </c>
      <c r="E45" s="32">
        <v>9500</v>
      </c>
      <c r="F45" s="32">
        <v>9499.2000000000007</v>
      </c>
      <c r="G45" s="32">
        <f>F45/C45*100</f>
        <v>99.991789456398877</v>
      </c>
      <c r="H45" s="41">
        <v>100</v>
      </c>
    </row>
    <row r="46" spans="1:8" x14ac:dyDescent="0.25">
      <c r="A46" s="42">
        <v>3299</v>
      </c>
      <c r="B46" s="43" t="s">
        <v>15</v>
      </c>
      <c r="C46" s="88">
        <v>5500</v>
      </c>
      <c r="D46" s="83">
        <v>0</v>
      </c>
      <c r="E46" s="44">
        <v>5500</v>
      </c>
      <c r="F46" s="44">
        <v>5500</v>
      </c>
      <c r="G46" s="32">
        <f>F46/C46*100</f>
        <v>100</v>
      </c>
      <c r="H46" s="44">
        <f>F46/E46*100</f>
        <v>100</v>
      </c>
    </row>
    <row r="47" spans="1:8" x14ac:dyDescent="0.25">
      <c r="A47" s="133" t="s">
        <v>23</v>
      </c>
      <c r="B47" s="138"/>
      <c r="C47" s="135">
        <v>14999.98</v>
      </c>
      <c r="D47" s="139">
        <v>0</v>
      </c>
      <c r="E47" s="136">
        <f>SUM(E45+E46)</f>
        <v>15000</v>
      </c>
      <c r="F47" s="136">
        <f>SUM(F45+F46)</f>
        <v>14999.2</v>
      </c>
      <c r="G47" s="141">
        <f>F47/C47*100</f>
        <v>99.994799993066664</v>
      </c>
      <c r="H47" s="140">
        <f t="shared" ref="H47" si="4">SUM(H46)</f>
        <v>100</v>
      </c>
    </row>
    <row r="48" spans="1:8" x14ac:dyDescent="0.25">
      <c r="A48" s="35"/>
      <c r="B48" s="36"/>
      <c r="C48" s="100"/>
      <c r="D48" s="74"/>
      <c r="E48" s="37"/>
      <c r="F48" s="37"/>
      <c r="G48" s="32"/>
      <c r="H48" s="84"/>
    </row>
    <row r="49" spans="1:8" x14ac:dyDescent="0.25">
      <c r="A49" s="35"/>
      <c r="B49" s="36"/>
      <c r="C49" s="103"/>
      <c r="D49" s="74"/>
      <c r="E49" s="37"/>
      <c r="F49" s="37"/>
      <c r="G49" s="37"/>
      <c r="H49" s="38"/>
    </row>
    <row r="50" spans="1:8" x14ac:dyDescent="0.25">
      <c r="A50" s="49" t="s">
        <v>23</v>
      </c>
      <c r="B50" s="50"/>
      <c r="C50" s="90">
        <f>SUM(C26+C39+C47)</f>
        <v>428260.91</v>
      </c>
      <c r="D50" s="76">
        <f>SUM(D26+D39+D47)</f>
        <v>380762.35</v>
      </c>
      <c r="E50" s="51">
        <f>SUM(E26+E39+E47)</f>
        <v>473806.34</v>
      </c>
      <c r="F50" s="51">
        <f>SUM(F26+F39+F47)</f>
        <v>436005.53</v>
      </c>
      <c r="G50" s="51">
        <f>F50/C50*100</f>
        <v>101.80838825565472</v>
      </c>
      <c r="H50" s="52">
        <f>F50/E50*100</f>
        <v>92.02188598827108</v>
      </c>
    </row>
    <row r="51" spans="1:8" x14ac:dyDescent="0.25">
      <c r="A51" s="35"/>
      <c r="B51" s="36"/>
      <c r="C51" s="74"/>
      <c r="D51" s="74"/>
      <c r="E51" s="37"/>
      <c r="F51" s="37"/>
      <c r="G51" s="37"/>
      <c r="H51" s="38"/>
    </row>
    <row r="52" spans="1:8" x14ac:dyDescent="0.25">
      <c r="A52" s="45" t="s">
        <v>49</v>
      </c>
      <c r="B52" s="46" t="s">
        <v>21</v>
      </c>
      <c r="C52" s="75"/>
      <c r="D52" s="75"/>
      <c r="E52" s="3"/>
      <c r="F52" s="3"/>
      <c r="G52" s="3"/>
      <c r="H52" s="3"/>
    </row>
    <row r="53" spans="1:8" x14ac:dyDescent="0.25">
      <c r="A53" s="29" t="s">
        <v>65</v>
      </c>
      <c r="B53" s="2"/>
      <c r="C53" s="72"/>
      <c r="D53" s="72"/>
      <c r="E53" s="3"/>
      <c r="F53" s="3"/>
      <c r="G53" s="3"/>
      <c r="H53" s="3"/>
    </row>
    <row r="54" spans="1:8" ht="45" x14ac:dyDescent="0.25">
      <c r="A54" s="4" t="s">
        <v>111</v>
      </c>
      <c r="B54" s="5" t="s">
        <v>0</v>
      </c>
      <c r="C54" s="73" t="s">
        <v>104</v>
      </c>
      <c r="D54" s="73" t="s">
        <v>32</v>
      </c>
      <c r="E54" s="6" t="s">
        <v>34</v>
      </c>
      <c r="F54" s="6" t="s">
        <v>33</v>
      </c>
      <c r="G54" s="6" t="s">
        <v>107</v>
      </c>
      <c r="H54" s="7" t="s">
        <v>109</v>
      </c>
    </row>
    <row r="55" spans="1:8" x14ac:dyDescent="0.25">
      <c r="A55" s="30"/>
      <c r="B55" s="14"/>
      <c r="C55" s="86">
        <v>1</v>
      </c>
      <c r="D55" s="11">
        <v>2</v>
      </c>
      <c r="E55" s="6">
        <v>3</v>
      </c>
      <c r="F55" s="6">
        <v>4</v>
      </c>
      <c r="G55" s="6">
        <v>5</v>
      </c>
      <c r="H55" s="12">
        <v>6</v>
      </c>
    </row>
    <row r="56" spans="1:8" x14ac:dyDescent="0.25">
      <c r="A56" s="47">
        <v>3111</v>
      </c>
      <c r="B56" s="48" t="s">
        <v>19</v>
      </c>
      <c r="C56" s="91">
        <v>3675215.65</v>
      </c>
      <c r="D56" s="91">
        <v>3827200</v>
      </c>
      <c r="E56" s="19">
        <v>3880000</v>
      </c>
      <c r="F56" s="19">
        <v>3830069.18</v>
      </c>
      <c r="G56" s="19">
        <f t="shared" ref="G56:G61" si="5">F56/C56*100</f>
        <v>104.21345424995674</v>
      </c>
      <c r="H56" s="20">
        <f>F56/E56*100</f>
        <v>98.713123195876292</v>
      </c>
    </row>
    <row r="57" spans="1:8" x14ac:dyDescent="0.25">
      <c r="A57" s="47">
        <v>3121</v>
      </c>
      <c r="B57" s="48" t="s">
        <v>18</v>
      </c>
      <c r="C57" s="91">
        <v>175448.56</v>
      </c>
      <c r="D57" s="91">
        <v>180000</v>
      </c>
      <c r="E57" s="19">
        <v>180000</v>
      </c>
      <c r="F57" s="19">
        <v>167706.51</v>
      </c>
      <c r="G57" s="19">
        <f t="shared" si="5"/>
        <v>95.587282107074572</v>
      </c>
      <c r="H57" s="20">
        <f t="shared" ref="H57:H61" si="6">F57/E57*100</f>
        <v>93.17028333333333</v>
      </c>
    </row>
    <row r="58" spans="1:8" x14ac:dyDescent="0.25">
      <c r="A58" s="47">
        <v>3132</v>
      </c>
      <c r="B58" s="48" t="s">
        <v>20</v>
      </c>
      <c r="C58" s="91">
        <v>606410.43000000005</v>
      </c>
      <c r="D58" s="91">
        <v>631488</v>
      </c>
      <c r="E58" s="19">
        <v>640000</v>
      </c>
      <c r="F58" s="19">
        <v>631926.39</v>
      </c>
      <c r="G58" s="19">
        <f t="shared" si="5"/>
        <v>104.20770467288961</v>
      </c>
      <c r="H58" s="20">
        <f t="shared" si="6"/>
        <v>98.738498437499999</v>
      </c>
    </row>
    <row r="59" spans="1:8" x14ac:dyDescent="0.25">
      <c r="A59" s="47">
        <v>3212</v>
      </c>
      <c r="B59" s="48" t="s">
        <v>37</v>
      </c>
      <c r="C59" s="91">
        <v>167568.32000000001</v>
      </c>
      <c r="D59" s="91">
        <v>210000</v>
      </c>
      <c r="E59" s="19">
        <v>260000</v>
      </c>
      <c r="F59" s="19">
        <v>231853.9</v>
      </c>
      <c r="G59" s="19">
        <f t="shared" si="5"/>
        <v>138.3638028954399</v>
      </c>
      <c r="H59" s="20">
        <f t="shared" si="6"/>
        <v>89.174576923076927</v>
      </c>
    </row>
    <row r="60" spans="1:8" x14ac:dyDescent="0.25">
      <c r="A60" s="47">
        <v>3295</v>
      </c>
      <c r="B60" s="48" t="s">
        <v>25</v>
      </c>
      <c r="C60" s="91">
        <v>10162.5</v>
      </c>
      <c r="D60" s="91">
        <v>11200</v>
      </c>
      <c r="E60" s="19">
        <v>11200</v>
      </c>
      <c r="F60" s="19">
        <v>11162.5</v>
      </c>
      <c r="G60" s="19">
        <f t="shared" si="5"/>
        <v>109.840098400984</v>
      </c>
      <c r="H60" s="20">
        <f t="shared" si="6"/>
        <v>99.665178571428569</v>
      </c>
    </row>
    <row r="61" spans="1:8" x14ac:dyDescent="0.25">
      <c r="A61" s="49" t="s">
        <v>23</v>
      </c>
      <c r="B61" s="50"/>
      <c r="C61" s="90">
        <v>4634805.46</v>
      </c>
      <c r="D61" s="90">
        <f>SUM(D56:D60)</f>
        <v>4859888</v>
      </c>
      <c r="E61" s="51">
        <f>SUM(E56:E60)</f>
        <v>4971200</v>
      </c>
      <c r="F61" s="51">
        <f>SUM(F56:F60)</f>
        <v>4872718.4800000004</v>
      </c>
      <c r="G61" s="51">
        <f t="shared" si="5"/>
        <v>105.133182439981</v>
      </c>
      <c r="H61" s="52">
        <f t="shared" si="6"/>
        <v>98.01895880270358</v>
      </c>
    </row>
    <row r="62" spans="1:8" x14ac:dyDescent="0.25">
      <c r="A62" s="35"/>
      <c r="B62" s="53"/>
      <c r="C62" s="77"/>
      <c r="D62" s="77"/>
      <c r="E62" s="26"/>
      <c r="F62" s="26"/>
      <c r="G62" s="26"/>
      <c r="H62" s="26"/>
    </row>
    <row r="63" spans="1:8" x14ac:dyDescent="0.25">
      <c r="A63" s="45" t="s">
        <v>47</v>
      </c>
      <c r="B63" s="46" t="s">
        <v>16</v>
      </c>
      <c r="C63" s="75"/>
      <c r="D63" s="75"/>
      <c r="E63" s="54"/>
      <c r="F63" s="3"/>
      <c r="G63" s="3"/>
      <c r="H63" s="3"/>
    </row>
    <row r="64" spans="1:8" x14ac:dyDescent="0.25">
      <c r="A64" s="29" t="s">
        <v>66</v>
      </c>
      <c r="B64" s="2"/>
      <c r="C64" s="72"/>
      <c r="D64" s="72"/>
      <c r="E64" s="3"/>
      <c r="F64" s="3"/>
      <c r="G64" s="3"/>
      <c r="H64" s="3"/>
    </row>
    <row r="65" spans="1:8" ht="45" x14ac:dyDescent="0.25">
      <c r="A65" s="4" t="s">
        <v>111</v>
      </c>
      <c r="B65" s="5" t="s">
        <v>0</v>
      </c>
      <c r="C65" s="73" t="s">
        <v>104</v>
      </c>
      <c r="D65" s="73" t="s">
        <v>32</v>
      </c>
      <c r="E65" s="6" t="s">
        <v>34</v>
      </c>
      <c r="F65" s="6" t="s">
        <v>33</v>
      </c>
      <c r="G65" s="6" t="s">
        <v>107</v>
      </c>
      <c r="H65" s="7" t="s">
        <v>109</v>
      </c>
    </row>
    <row r="66" spans="1:8" x14ac:dyDescent="0.25">
      <c r="A66" s="4"/>
      <c r="B66" s="5"/>
      <c r="C66" s="86">
        <v>1</v>
      </c>
      <c r="D66" s="11">
        <v>2</v>
      </c>
      <c r="E66" s="6">
        <v>3</v>
      </c>
      <c r="F66" s="6">
        <v>4</v>
      </c>
      <c r="G66" s="6">
        <v>5</v>
      </c>
      <c r="H66" s="12">
        <v>6</v>
      </c>
    </row>
    <row r="67" spans="1:8" x14ac:dyDescent="0.25">
      <c r="A67" s="17">
        <v>3121</v>
      </c>
      <c r="B67" s="18" t="s">
        <v>18</v>
      </c>
      <c r="C67" s="88">
        <v>1296</v>
      </c>
      <c r="D67" s="88">
        <v>2592</v>
      </c>
      <c r="E67" s="19">
        <v>2592</v>
      </c>
      <c r="F67" s="19">
        <v>0</v>
      </c>
      <c r="G67" s="19">
        <f>F67/C67*100</f>
        <v>0</v>
      </c>
      <c r="H67" s="20">
        <f t="shared" ref="H67:H76" si="7">F67/E67*100</f>
        <v>0</v>
      </c>
    </row>
    <row r="68" spans="1:8" x14ac:dyDescent="0.25">
      <c r="A68" s="17">
        <v>3221</v>
      </c>
      <c r="B68" s="18" t="s">
        <v>67</v>
      </c>
      <c r="C68" s="87">
        <v>0</v>
      </c>
      <c r="D68" s="88">
        <v>1000</v>
      </c>
      <c r="E68" s="19">
        <v>2000</v>
      </c>
      <c r="F68" s="19">
        <v>0</v>
      </c>
      <c r="G68" s="19">
        <v>0</v>
      </c>
      <c r="H68" s="20">
        <f t="shared" si="7"/>
        <v>0</v>
      </c>
    </row>
    <row r="69" spans="1:8" x14ac:dyDescent="0.25">
      <c r="A69" s="17">
        <v>3222</v>
      </c>
      <c r="B69" s="18" t="s">
        <v>3</v>
      </c>
      <c r="C69" s="87">
        <v>0</v>
      </c>
      <c r="D69" s="88">
        <v>15000</v>
      </c>
      <c r="E69" s="19">
        <v>15000</v>
      </c>
      <c r="F69" s="19">
        <v>0</v>
      </c>
      <c r="G69" s="19">
        <v>0</v>
      </c>
      <c r="H69" s="20">
        <f t="shared" si="7"/>
        <v>0</v>
      </c>
    </row>
    <row r="70" spans="1:8" x14ac:dyDescent="0.25">
      <c r="A70" s="17">
        <v>3225</v>
      </c>
      <c r="B70" s="18" t="s">
        <v>68</v>
      </c>
      <c r="C70" s="87">
        <v>0</v>
      </c>
      <c r="D70" s="88">
        <v>15000</v>
      </c>
      <c r="E70" s="19">
        <v>15000</v>
      </c>
      <c r="F70" s="19">
        <v>0</v>
      </c>
      <c r="G70" s="19">
        <v>0</v>
      </c>
      <c r="H70" s="20">
        <f t="shared" si="7"/>
        <v>0</v>
      </c>
    </row>
    <row r="71" spans="1:8" x14ac:dyDescent="0.25">
      <c r="A71" s="17">
        <v>3237</v>
      </c>
      <c r="B71" s="18" t="s">
        <v>31</v>
      </c>
      <c r="C71" s="87">
        <v>0</v>
      </c>
      <c r="D71" s="88">
        <v>1100</v>
      </c>
      <c r="E71" s="19">
        <v>2200</v>
      </c>
      <c r="F71" s="19">
        <v>0</v>
      </c>
      <c r="G71" s="19">
        <v>0</v>
      </c>
      <c r="H71" s="20">
        <f t="shared" si="7"/>
        <v>0</v>
      </c>
    </row>
    <row r="72" spans="1:8" x14ac:dyDescent="0.25">
      <c r="A72" s="17">
        <v>3299</v>
      </c>
      <c r="B72" s="18" t="s">
        <v>15</v>
      </c>
      <c r="C72" s="87">
        <v>0</v>
      </c>
      <c r="D72" s="88">
        <v>2200</v>
      </c>
      <c r="E72" s="19">
        <v>2200</v>
      </c>
      <c r="F72" s="19">
        <v>0</v>
      </c>
      <c r="G72" s="19">
        <v>0</v>
      </c>
      <c r="H72" s="20">
        <f t="shared" si="7"/>
        <v>0</v>
      </c>
    </row>
    <row r="73" spans="1:8" x14ac:dyDescent="0.25">
      <c r="A73" s="17">
        <v>4221</v>
      </c>
      <c r="B73" s="18" t="s">
        <v>14</v>
      </c>
      <c r="C73" s="87">
        <v>0</v>
      </c>
      <c r="D73" s="88">
        <v>17000</v>
      </c>
      <c r="E73" s="19">
        <v>17000</v>
      </c>
      <c r="F73" s="19">
        <v>0</v>
      </c>
      <c r="G73" s="19">
        <v>0</v>
      </c>
      <c r="H73" s="20">
        <f t="shared" si="7"/>
        <v>0</v>
      </c>
    </row>
    <row r="74" spans="1:8" x14ac:dyDescent="0.25">
      <c r="A74" s="17">
        <v>4241</v>
      </c>
      <c r="B74" s="18" t="s">
        <v>26</v>
      </c>
      <c r="C74" s="88">
        <v>1499.2</v>
      </c>
      <c r="D74" s="88">
        <v>3000</v>
      </c>
      <c r="E74" s="19">
        <v>3000</v>
      </c>
      <c r="F74" s="19">
        <v>1499.97</v>
      </c>
      <c r="G74" s="19">
        <f>F74/C74*100</f>
        <v>100.05136072572039</v>
      </c>
      <c r="H74" s="20">
        <f t="shared" si="7"/>
        <v>49.999000000000002</v>
      </c>
    </row>
    <row r="75" spans="1:8" x14ac:dyDescent="0.25">
      <c r="A75" s="17">
        <v>3236</v>
      </c>
      <c r="B75" s="18" t="s">
        <v>56</v>
      </c>
      <c r="C75" s="87">
        <v>0</v>
      </c>
      <c r="D75" s="87">
        <v>0</v>
      </c>
      <c r="E75" s="19">
        <v>2700</v>
      </c>
      <c r="F75" s="19">
        <v>2700</v>
      </c>
      <c r="G75" s="19">
        <v>0</v>
      </c>
      <c r="H75" s="20">
        <f t="shared" si="7"/>
        <v>100</v>
      </c>
    </row>
    <row r="76" spans="1:8" x14ac:dyDescent="0.25">
      <c r="A76" s="133" t="s">
        <v>23</v>
      </c>
      <c r="B76" s="34"/>
      <c r="C76" s="89">
        <f>SUM(C67:C75)</f>
        <v>2795.2</v>
      </c>
      <c r="D76" s="89">
        <f>SUM(D67:D75)</f>
        <v>56892</v>
      </c>
      <c r="E76" s="22">
        <f>SUM(E67:E75)</f>
        <v>61692</v>
      </c>
      <c r="F76" s="22">
        <v>4199.97</v>
      </c>
      <c r="G76" s="22">
        <f>F76/C76*100</f>
        <v>150.25651116199202</v>
      </c>
      <c r="H76" s="23">
        <f t="shared" si="7"/>
        <v>6.8079653763859174</v>
      </c>
    </row>
    <row r="77" spans="1:8" x14ac:dyDescent="0.25">
      <c r="A77" s="55"/>
      <c r="B77" s="53"/>
      <c r="C77" s="77"/>
      <c r="D77" s="77"/>
      <c r="E77" s="26"/>
      <c r="F77" s="26"/>
      <c r="G77" s="26"/>
      <c r="H77" s="3"/>
    </row>
    <row r="78" spans="1:8" x14ac:dyDescent="0.25">
      <c r="A78" s="29" t="s">
        <v>69</v>
      </c>
      <c r="B78" s="2"/>
      <c r="C78" s="72"/>
      <c r="D78" s="72"/>
      <c r="E78" s="3"/>
      <c r="F78" s="3"/>
      <c r="G78" s="3"/>
      <c r="H78" s="3"/>
    </row>
    <row r="79" spans="1:8" ht="45" x14ac:dyDescent="0.25">
      <c r="A79" s="4" t="s">
        <v>111</v>
      </c>
      <c r="B79" s="5" t="s">
        <v>0</v>
      </c>
      <c r="C79" s="73" t="s">
        <v>104</v>
      </c>
      <c r="D79" s="73" t="s">
        <v>32</v>
      </c>
      <c r="E79" s="6" t="s">
        <v>34</v>
      </c>
      <c r="F79" s="6" t="s">
        <v>33</v>
      </c>
      <c r="G79" s="6" t="s">
        <v>107</v>
      </c>
      <c r="H79" s="7" t="s">
        <v>109</v>
      </c>
    </row>
    <row r="80" spans="1:8" x14ac:dyDescent="0.25">
      <c r="A80" s="4"/>
      <c r="B80" s="5"/>
      <c r="C80" s="86">
        <v>1</v>
      </c>
      <c r="D80" s="11">
        <v>2</v>
      </c>
      <c r="E80" s="6">
        <v>3</v>
      </c>
      <c r="F80" s="6">
        <v>4</v>
      </c>
      <c r="G80" s="6">
        <v>5</v>
      </c>
      <c r="H80" s="12">
        <v>6</v>
      </c>
    </row>
    <row r="81" spans="1:8" x14ac:dyDescent="0.25">
      <c r="A81" s="17">
        <v>3221</v>
      </c>
      <c r="B81" s="18" t="s">
        <v>70</v>
      </c>
      <c r="C81" s="87">
        <v>0</v>
      </c>
      <c r="D81" s="88">
        <v>1050</v>
      </c>
      <c r="E81" s="19">
        <v>806.22</v>
      </c>
      <c r="F81" s="19">
        <v>0</v>
      </c>
      <c r="G81" s="19">
        <v>0</v>
      </c>
      <c r="H81" s="20">
        <f>F81/E81*100</f>
        <v>0</v>
      </c>
    </row>
    <row r="82" spans="1:8" x14ac:dyDescent="0.25">
      <c r="A82" s="17">
        <v>3221</v>
      </c>
      <c r="B82" s="18" t="s">
        <v>3</v>
      </c>
      <c r="C82" s="88">
        <v>356.78</v>
      </c>
      <c r="D82" s="88">
        <v>2000</v>
      </c>
      <c r="E82" s="19">
        <v>1003.32</v>
      </c>
      <c r="F82" s="19">
        <v>0</v>
      </c>
      <c r="G82" s="19">
        <f>F82/C82</f>
        <v>0</v>
      </c>
      <c r="H82" s="20">
        <f t="shared" ref="H82:H86" si="8">F82/E82*100</f>
        <v>0</v>
      </c>
    </row>
    <row r="83" spans="1:8" x14ac:dyDescent="0.25">
      <c r="A83" s="17">
        <v>3225</v>
      </c>
      <c r="B83" s="18" t="s">
        <v>5</v>
      </c>
      <c r="C83" s="88">
        <v>739</v>
      </c>
      <c r="D83" s="88">
        <v>4000</v>
      </c>
      <c r="E83" s="19">
        <v>3000</v>
      </c>
      <c r="F83" s="19">
        <v>0</v>
      </c>
      <c r="G83" s="19">
        <f>F83/C83</f>
        <v>0</v>
      </c>
      <c r="H83" s="20">
        <f t="shared" si="8"/>
        <v>0</v>
      </c>
    </row>
    <row r="84" spans="1:8" x14ac:dyDescent="0.25">
      <c r="A84" s="17">
        <v>3299</v>
      </c>
      <c r="B84" s="18" t="s">
        <v>13</v>
      </c>
      <c r="C84" s="87">
        <v>0</v>
      </c>
      <c r="D84" s="87">
        <v>0</v>
      </c>
      <c r="E84" s="19">
        <v>2261</v>
      </c>
      <c r="F84" s="19">
        <v>700</v>
      </c>
      <c r="G84" s="19">
        <v>0</v>
      </c>
      <c r="H84" s="20">
        <f t="shared" si="8"/>
        <v>30.959752321981426</v>
      </c>
    </row>
    <row r="85" spans="1:8" x14ac:dyDescent="0.25">
      <c r="A85" s="17">
        <v>3236</v>
      </c>
      <c r="B85" s="18" t="s">
        <v>56</v>
      </c>
      <c r="C85" s="87">
        <v>0</v>
      </c>
      <c r="D85" s="87">
        <v>0</v>
      </c>
      <c r="E85" s="19">
        <v>1250</v>
      </c>
      <c r="F85" s="19">
        <v>1250</v>
      </c>
      <c r="G85" s="19">
        <v>0</v>
      </c>
      <c r="H85" s="20">
        <f t="shared" si="8"/>
        <v>100</v>
      </c>
    </row>
    <row r="86" spans="1:8" x14ac:dyDescent="0.25">
      <c r="A86" s="133" t="s">
        <v>23</v>
      </c>
      <c r="B86" s="34"/>
      <c r="C86" s="89">
        <f>SUM(C81:C85)</f>
        <v>1095.78</v>
      </c>
      <c r="D86" s="89">
        <f>SUM(D81:D85)</f>
        <v>7050</v>
      </c>
      <c r="E86" s="22">
        <f>SUM(E81:E85)</f>
        <v>8320.5400000000009</v>
      </c>
      <c r="F86" s="22">
        <f>SUM(F81:F85)</f>
        <v>1950</v>
      </c>
      <c r="G86" s="22">
        <f>F86/C86</f>
        <v>1.779554290094727</v>
      </c>
      <c r="H86" s="23">
        <f t="shared" si="8"/>
        <v>23.435978914830045</v>
      </c>
    </row>
    <row r="87" spans="1:8" x14ac:dyDescent="0.25">
      <c r="A87" s="27"/>
      <c r="B87" s="2"/>
      <c r="C87" s="72"/>
      <c r="D87" s="72"/>
      <c r="E87" s="3"/>
      <c r="F87" s="3"/>
      <c r="G87" s="3"/>
      <c r="H87" s="3"/>
    </row>
    <row r="88" spans="1:8" x14ac:dyDescent="0.25">
      <c r="A88" s="29" t="s">
        <v>71</v>
      </c>
      <c r="B88" s="2"/>
      <c r="C88" s="72"/>
      <c r="D88" s="72"/>
      <c r="E88" s="3"/>
      <c r="F88" s="3"/>
      <c r="G88" s="3"/>
      <c r="H88" s="3"/>
    </row>
    <row r="89" spans="1:8" ht="45" x14ac:dyDescent="0.25">
      <c r="A89" s="4" t="s">
        <v>111</v>
      </c>
      <c r="B89" s="5" t="s">
        <v>0</v>
      </c>
      <c r="C89" s="73" t="s">
        <v>104</v>
      </c>
      <c r="D89" s="73" t="s">
        <v>32</v>
      </c>
      <c r="E89" s="6" t="s">
        <v>34</v>
      </c>
      <c r="F89" s="6" t="s">
        <v>33</v>
      </c>
      <c r="G89" s="6" t="s">
        <v>107</v>
      </c>
      <c r="H89" s="7" t="s">
        <v>109</v>
      </c>
    </row>
    <row r="90" spans="1:8" x14ac:dyDescent="0.25">
      <c r="A90" s="4"/>
      <c r="B90" s="5"/>
      <c r="C90" s="86">
        <v>1</v>
      </c>
      <c r="D90" s="11">
        <v>2</v>
      </c>
      <c r="E90" s="6">
        <v>3</v>
      </c>
      <c r="F90" s="6">
        <v>4</v>
      </c>
      <c r="G90" s="6">
        <v>5</v>
      </c>
      <c r="H90" s="12">
        <v>6</v>
      </c>
    </row>
    <row r="91" spans="1:8" x14ac:dyDescent="0.25">
      <c r="A91" s="31">
        <v>3211</v>
      </c>
      <c r="B91" s="14" t="s">
        <v>1</v>
      </c>
      <c r="C91" s="82">
        <v>0</v>
      </c>
      <c r="D91" s="69">
        <v>600</v>
      </c>
      <c r="E91" s="32">
        <v>400</v>
      </c>
      <c r="F91" s="32">
        <v>600</v>
      </c>
      <c r="G91" s="96">
        <v>0</v>
      </c>
      <c r="H91" s="56">
        <f>F91/E91*100</f>
        <v>150</v>
      </c>
    </row>
    <row r="92" spans="1:8" x14ac:dyDescent="0.25">
      <c r="A92" s="17">
        <v>3222</v>
      </c>
      <c r="B92" s="18" t="s">
        <v>72</v>
      </c>
      <c r="C92" s="88">
        <v>810</v>
      </c>
      <c r="D92" s="88">
        <v>1700</v>
      </c>
      <c r="E92" s="33">
        <v>1700</v>
      </c>
      <c r="F92" s="33">
        <v>72.08</v>
      </c>
      <c r="G92" s="32">
        <f>F92/C92*100</f>
        <v>8.8987654320987648</v>
      </c>
      <c r="H92" s="56">
        <f t="shared" ref="H92:H97" si="9">F92/E92*100</f>
        <v>4.24</v>
      </c>
    </row>
    <row r="93" spans="1:8" x14ac:dyDescent="0.25">
      <c r="A93" s="17">
        <v>3235</v>
      </c>
      <c r="B93" s="18" t="s">
        <v>73</v>
      </c>
      <c r="C93" s="83">
        <v>0</v>
      </c>
      <c r="D93" s="88">
        <v>2100</v>
      </c>
      <c r="E93" s="33">
        <v>2100</v>
      </c>
      <c r="F93" s="33">
        <v>0</v>
      </c>
      <c r="G93" s="96">
        <v>0</v>
      </c>
      <c r="H93" s="56">
        <f t="shared" si="9"/>
        <v>0</v>
      </c>
    </row>
    <row r="94" spans="1:8" x14ac:dyDescent="0.25">
      <c r="A94" s="17">
        <v>3237</v>
      </c>
      <c r="B94" s="18" t="s">
        <v>31</v>
      </c>
      <c r="C94" s="83">
        <v>0</v>
      </c>
      <c r="D94" s="88">
        <v>1700</v>
      </c>
      <c r="E94" s="33">
        <v>1700</v>
      </c>
      <c r="F94" s="33">
        <v>0</v>
      </c>
      <c r="G94" s="96">
        <v>0</v>
      </c>
      <c r="H94" s="56">
        <f t="shared" si="9"/>
        <v>0</v>
      </c>
    </row>
    <row r="95" spans="1:8" x14ac:dyDescent="0.25">
      <c r="A95" s="17">
        <v>3292</v>
      </c>
      <c r="B95" s="18" t="s">
        <v>74</v>
      </c>
      <c r="C95" s="83">
        <v>0</v>
      </c>
      <c r="D95" s="88">
        <v>1300</v>
      </c>
      <c r="E95" s="33">
        <v>1300</v>
      </c>
      <c r="F95" s="33">
        <v>0</v>
      </c>
      <c r="G95" s="96">
        <v>0</v>
      </c>
      <c r="H95" s="56">
        <f t="shared" si="9"/>
        <v>0</v>
      </c>
    </row>
    <row r="96" spans="1:8" x14ac:dyDescent="0.25">
      <c r="A96" s="17">
        <v>3299</v>
      </c>
      <c r="B96" s="18" t="s">
        <v>15</v>
      </c>
      <c r="C96" s="83">
        <v>0</v>
      </c>
      <c r="D96" s="88">
        <v>1500</v>
      </c>
      <c r="E96" s="33">
        <v>2500</v>
      </c>
      <c r="F96" s="33">
        <v>1070.04</v>
      </c>
      <c r="G96" s="96">
        <v>0</v>
      </c>
      <c r="H96" s="56">
        <f t="shared" si="9"/>
        <v>42.801600000000001</v>
      </c>
    </row>
    <row r="97" spans="1:8" x14ac:dyDescent="0.25">
      <c r="A97" s="133" t="s">
        <v>23</v>
      </c>
      <c r="B97" s="34"/>
      <c r="C97" s="89">
        <v>810</v>
      </c>
      <c r="D97" s="89">
        <f>SUM(D91:D96)</f>
        <v>8900</v>
      </c>
      <c r="E97" s="22">
        <f>SUM(E91:E96)</f>
        <v>9700</v>
      </c>
      <c r="F97" s="22">
        <f>SUM(F91:F96)</f>
        <v>1742.12</v>
      </c>
      <c r="G97" s="142">
        <f>F97/C97*100</f>
        <v>215.07654320987655</v>
      </c>
      <c r="H97" s="143">
        <f t="shared" si="9"/>
        <v>17.959999999999997</v>
      </c>
    </row>
    <row r="98" spans="1:8" x14ac:dyDescent="0.25">
      <c r="A98" s="35"/>
      <c r="B98" s="36"/>
      <c r="C98" s="100"/>
      <c r="D98" s="74"/>
      <c r="E98" s="37"/>
      <c r="F98" s="37"/>
      <c r="G98" s="101"/>
      <c r="H98" s="85"/>
    </row>
    <row r="99" spans="1:8" x14ac:dyDescent="0.25">
      <c r="A99" s="29" t="s">
        <v>75</v>
      </c>
      <c r="B99" s="2"/>
      <c r="C99" s="72"/>
      <c r="D99" s="72"/>
      <c r="E99" s="3"/>
      <c r="F99" s="3"/>
      <c r="G99" s="3"/>
      <c r="H99" s="3"/>
    </row>
    <row r="100" spans="1:8" ht="45" x14ac:dyDescent="0.25">
      <c r="A100" s="4" t="s">
        <v>111</v>
      </c>
      <c r="B100" s="5" t="s">
        <v>0</v>
      </c>
      <c r="C100" s="73" t="s">
        <v>104</v>
      </c>
      <c r="D100" s="73" t="s">
        <v>32</v>
      </c>
      <c r="E100" s="6" t="s">
        <v>34</v>
      </c>
      <c r="F100" s="6" t="s">
        <v>33</v>
      </c>
      <c r="G100" s="6" t="s">
        <v>107</v>
      </c>
      <c r="H100" s="7" t="s">
        <v>109</v>
      </c>
    </row>
    <row r="101" spans="1:8" x14ac:dyDescent="0.25">
      <c r="A101" s="4"/>
      <c r="B101" s="5"/>
      <c r="C101" s="86">
        <v>1</v>
      </c>
      <c r="D101" s="11">
        <v>2</v>
      </c>
      <c r="E101" s="6">
        <v>3</v>
      </c>
      <c r="F101" s="6">
        <v>4</v>
      </c>
      <c r="G101" s="6">
        <v>5</v>
      </c>
      <c r="H101" s="12">
        <v>6</v>
      </c>
    </row>
    <row r="102" spans="1:8" x14ac:dyDescent="0.25">
      <c r="A102" s="17">
        <v>3221</v>
      </c>
      <c r="B102" s="18" t="s">
        <v>76</v>
      </c>
      <c r="C102" s="87">
        <v>0</v>
      </c>
      <c r="D102" s="87">
        <v>0</v>
      </c>
      <c r="E102" s="19">
        <v>5000</v>
      </c>
      <c r="F102" s="19">
        <v>0</v>
      </c>
      <c r="G102" s="19">
        <v>0</v>
      </c>
      <c r="H102" s="20">
        <f>F102/E102*100</f>
        <v>0</v>
      </c>
    </row>
    <row r="103" spans="1:8" x14ac:dyDescent="0.25">
      <c r="A103" s="17">
        <v>3225</v>
      </c>
      <c r="B103" s="18" t="s">
        <v>5</v>
      </c>
      <c r="C103" s="87">
        <v>0</v>
      </c>
      <c r="D103" s="88">
        <v>5000</v>
      </c>
      <c r="E103" s="19">
        <v>6000</v>
      </c>
      <c r="F103" s="19">
        <v>0</v>
      </c>
      <c r="G103" s="19">
        <v>0</v>
      </c>
      <c r="H103" s="20">
        <f t="shared" ref="H103:H107" si="10">F103/E103*100</f>
        <v>0</v>
      </c>
    </row>
    <row r="104" spans="1:8" x14ac:dyDescent="0.25">
      <c r="A104" s="17">
        <v>3299</v>
      </c>
      <c r="B104" s="18" t="s">
        <v>13</v>
      </c>
      <c r="C104" s="87">
        <v>0</v>
      </c>
      <c r="D104" s="88">
        <v>4000</v>
      </c>
      <c r="E104" s="19">
        <v>5000</v>
      </c>
      <c r="F104" s="19">
        <v>3252.75</v>
      </c>
      <c r="G104" s="19">
        <v>0</v>
      </c>
      <c r="H104" s="20">
        <f t="shared" si="10"/>
        <v>65.054999999999993</v>
      </c>
    </row>
    <row r="105" spans="1:8" x14ac:dyDescent="0.25">
      <c r="A105" s="17">
        <v>3295</v>
      </c>
      <c r="B105" s="18" t="s">
        <v>108</v>
      </c>
      <c r="C105" s="88">
        <v>4110.6899999999996</v>
      </c>
      <c r="D105" s="87">
        <v>0</v>
      </c>
      <c r="E105" s="19">
        <v>0</v>
      </c>
      <c r="F105" s="19">
        <v>0</v>
      </c>
      <c r="G105" s="19">
        <f>F105/C105</f>
        <v>0</v>
      </c>
      <c r="H105" s="20">
        <v>0</v>
      </c>
    </row>
    <row r="106" spans="1:8" x14ac:dyDescent="0.25">
      <c r="A106" s="17">
        <v>3722</v>
      </c>
      <c r="B106" s="57" t="s">
        <v>38</v>
      </c>
      <c r="C106" s="95">
        <v>26366.1</v>
      </c>
      <c r="D106" s="95">
        <v>30000</v>
      </c>
      <c r="E106" s="19">
        <v>30000</v>
      </c>
      <c r="F106" s="19">
        <v>31384.720000000001</v>
      </c>
      <c r="G106" s="19">
        <f>F106/C106*100</f>
        <v>119.03436609889215</v>
      </c>
      <c r="H106" s="20">
        <f t="shared" si="10"/>
        <v>104.61573333333334</v>
      </c>
    </row>
    <row r="107" spans="1:8" x14ac:dyDescent="0.25">
      <c r="A107" s="133" t="s">
        <v>23</v>
      </c>
      <c r="B107" s="34"/>
      <c r="C107" s="89">
        <f>SUM(C102:C106)</f>
        <v>30476.789999999997</v>
      </c>
      <c r="D107" s="89">
        <f>SUM(D102:D106)</f>
        <v>39000</v>
      </c>
      <c r="E107" s="22">
        <f>SUM(E102:E106)</f>
        <v>46000</v>
      </c>
      <c r="F107" s="22">
        <f>SUM(F102:F106)</f>
        <v>34637.47</v>
      </c>
      <c r="G107" s="22">
        <f>F107/C107*100</f>
        <v>113.65196269029647</v>
      </c>
      <c r="H107" s="23">
        <f t="shared" si="10"/>
        <v>75.298847826086956</v>
      </c>
    </row>
    <row r="108" spans="1:8" x14ac:dyDescent="0.25">
      <c r="A108" s="35"/>
      <c r="B108" s="36"/>
      <c r="C108" s="74"/>
      <c r="D108" s="74"/>
      <c r="E108" s="37"/>
      <c r="F108" s="37"/>
      <c r="G108" s="37"/>
      <c r="H108" s="38"/>
    </row>
    <row r="109" spans="1:8" x14ac:dyDescent="0.25">
      <c r="A109" s="29" t="s">
        <v>77</v>
      </c>
      <c r="B109" s="2"/>
      <c r="C109" s="72"/>
      <c r="D109" s="72"/>
      <c r="E109" s="3"/>
      <c r="F109" s="3"/>
      <c r="G109" s="3"/>
      <c r="H109" s="3"/>
    </row>
    <row r="110" spans="1:8" ht="45" x14ac:dyDescent="0.25">
      <c r="A110" s="4" t="s">
        <v>111</v>
      </c>
      <c r="B110" s="5" t="s">
        <v>0</v>
      </c>
      <c r="C110" s="73" t="s">
        <v>104</v>
      </c>
      <c r="D110" s="73" t="s">
        <v>32</v>
      </c>
      <c r="E110" s="6" t="s">
        <v>34</v>
      </c>
      <c r="F110" s="6" t="s">
        <v>33</v>
      </c>
      <c r="G110" s="6" t="s">
        <v>107</v>
      </c>
      <c r="H110" s="7" t="s">
        <v>109</v>
      </c>
    </row>
    <row r="111" spans="1:8" x14ac:dyDescent="0.25">
      <c r="A111" s="4"/>
      <c r="B111" s="5"/>
      <c r="C111" s="86">
        <v>1</v>
      </c>
      <c r="D111" s="11">
        <v>2</v>
      </c>
      <c r="E111" s="6">
        <v>3</v>
      </c>
      <c r="F111" s="6">
        <v>4</v>
      </c>
      <c r="G111" s="6">
        <v>5</v>
      </c>
      <c r="H111" s="12">
        <v>6</v>
      </c>
    </row>
    <row r="112" spans="1:8" x14ac:dyDescent="0.25">
      <c r="A112" s="17">
        <v>3211</v>
      </c>
      <c r="B112" s="18" t="s">
        <v>1</v>
      </c>
      <c r="C112" s="87">
        <v>0</v>
      </c>
      <c r="D112" s="88">
        <v>400</v>
      </c>
      <c r="E112" s="19">
        <v>600</v>
      </c>
      <c r="F112" s="19">
        <v>0</v>
      </c>
      <c r="G112" s="19">
        <v>0</v>
      </c>
      <c r="H112" s="20">
        <f>F112/E112*100</f>
        <v>0</v>
      </c>
    </row>
    <row r="113" spans="1:8" x14ac:dyDescent="0.25">
      <c r="A113" s="17">
        <v>3225</v>
      </c>
      <c r="B113" s="18" t="s">
        <v>5</v>
      </c>
      <c r="C113" s="87">
        <v>0</v>
      </c>
      <c r="D113" s="88">
        <v>2000</v>
      </c>
      <c r="E113" s="19">
        <v>2000</v>
      </c>
      <c r="F113" s="19">
        <v>0</v>
      </c>
      <c r="G113" s="19">
        <v>0</v>
      </c>
      <c r="H113" s="20">
        <f t="shared" ref="H113:H114" si="11">F113/E113*100</f>
        <v>0</v>
      </c>
    </row>
    <row r="114" spans="1:8" x14ac:dyDescent="0.25">
      <c r="A114" s="17">
        <v>3299</v>
      </c>
      <c r="B114" s="18" t="s">
        <v>13</v>
      </c>
      <c r="C114" s="87">
        <v>0</v>
      </c>
      <c r="D114" s="88">
        <v>800</v>
      </c>
      <c r="E114" s="19">
        <v>800</v>
      </c>
      <c r="F114" s="19">
        <v>0</v>
      </c>
      <c r="G114" s="19">
        <v>0</v>
      </c>
      <c r="H114" s="20">
        <f t="shared" si="11"/>
        <v>0</v>
      </c>
    </row>
    <row r="115" spans="1:8" x14ac:dyDescent="0.25">
      <c r="A115" s="21" t="s">
        <v>23</v>
      </c>
      <c r="B115" s="34"/>
      <c r="C115" s="97">
        <v>0</v>
      </c>
      <c r="D115" s="89">
        <f>SUM(D112:D114)</f>
        <v>3200</v>
      </c>
      <c r="E115" s="22">
        <f>SUM(E112:E114)</f>
        <v>3400</v>
      </c>
      <c r="F115" s="22">
        <v>0</v>
      </c>
      <c r="G115" s="22">
        <v>0</v>
      </c>
      <c r="H115" s="23">
        <f>F115/E115*100</f>
        <v>0</v>
      </c>
    </row>
    <row r="116" spans="1:8" x14ac:dyDescent="0.25">
      <c r="A116" s="35"/>
      <c r="B116" s="36"/>
      <c r="C116" s="74"/>
      <c r="D116" s="74"/>
      <c r="E116" s="37"/>
      <c r="F116" s="37"/>
      <c r="G116" s="37"/>
      <c r="H116" s="38"/>
    </row>
    <row r="117" spans="1:8" x14ac:dyDescent="0.25">
      <c r="A117" s="49" t="s">
        <v>23</v>
      </c>
      <c r="B117" s="50"/>
      <c r="C117" s="90">
        <f>SUM(C76+C86+C97+C107+C115)</f>
        <v>35177.769999999997</v>
      </c>
      <c r="D117" s="90">
        <f>SUM(D76+D86+D97+D107+D115)</f>
        <v>115042</v>
      </c>
      <c r="E117" s="51">
        <f>SUM(E76+E86+E97+E107+E115)</f>
        <v>129112.54000000001</v>
      </c>
      <c r="F117" s="51">
        <f>SUM(F76+F86+F97+F107+F115)</f>
        <v>42529.56</v>
      </c>
      <c r="G117" s="51">
        <f>F117/C117*100</f>
        <v>120.89896545460385</v>
      </c>
      <c r="H117" s="52">
        <f>F117/E117*100</f>
        <v>32.939914279434049</v>
      </c>
    </row>
    <row r="118" spans="1:8" x14ac:dyDescent="0.25">
      <c r="A118" s="35"/>
      <c r="B118" s="36"/>
      <c r="C118" s="74"/>
      <c r="D118" s="74"/>
      <c r="E118" s="37"/>
      <c r="F118" s="37"/>
      <c r="G118" s="37"/>
      <c r="H118" s="38"/>
    </row>
    <row r="119" spans="1:8" x14ac:dyDescent="0.25">
      <c r="A119" s="45" t="s">
        <v>44</v>
      </c>
      <c r="B119" s="46" t="s">
        <v>45</v>
      </c>
      <c r="C119" s="75"/>
      <c r="D119" s="75"/>
      <c r="E119" s="3"/>
      <c r="F119" s="3"/>
      <c r="G119" s="3"/>
      <c r="H119" s="3"/>
    </row>
    <row r="120" spans="1:8" x14ac:dyDescent="0.25">
      <c r="A120" s="29" t="s">
        <v>87</v>
      </c>
      <c r="B120" s="2"/>
      <c r="C120" s="72"/>
      <c r="D120" s="72"/>
      <c r="E120" s="3"/>
      <c r="F120" s="3"/>
      <c r="G120" s="3"/>
      <c r="H120" s="3"/>
    </row>
    <row r="121" spans="1:8" ht="45" x14ac:dyDescent="0.25">
      <c r="A121" s="4" t="s">
        <v>111</v>
      </c>
      <c r="B121" s="5" t="s">
        <v>0</v>
      </c>
      <c r="C121" s="73" t="s">
        <v>104</v>
      </c>
      <c r="D121" s="73" t="s">
        <v>32</v>
      </c>
      <c r="E121" s="6" t="s">
        <v>34</v>
      </c>
      <c r="F121" s="6" t="s">
        <v>33</v>
      </c>
      <c r="G121" s="6" t="s">
        <v>107</v>
      </c>
      <c r="H121" s="7" t="s">
        <v>109</v>
      </c>
    </row>
    <row r="122" spans="1:8" x14ac:dyDescent="0.25">
      <c r="A122" s="4"/>
      <c r="B122" s="5"/>
      <c r="C122" s="86">
        <v>1</v>
      </c>
      <c r="D122" s="11">
        <v>2</v>
      </c>
      <c r="E122" s="6">
        <v>3</v>
      </c>
      <c r="F122" s="6">
        <v>4</v>
      </c>
      <c r="G122" s="6">
        <v>5</v>
      </c>
      <c r="H122" s="12">
        <v>6</v>
      </c>
    </row>
    <row r="123" spans="1:8" x14ac:dyDescent="0.25">
      <c r="A123" s="17">
        <v>3222</v>
      </c>
      <c r="B123" s="18" t="s">
        <v>72</v>
      </c>
      <c r="C123" s="88">
        <v>11627.42</v>
      </c>
      <c r="D123" s="88">
        <v>15000</v>
      </c>
      <c r="E123" s="19">
        <v>17614.259999999998</v>
      </c>
      <c r="F123" s="19">
        <v>16440.849999999999</v>
      </c>
      <c r="G123" s="19">
        <f>F123/C123*100</f>
        <v>141.39723171606425</v>
      </c>
      <c r="H123" s="20">
        <f>F123/E123*100</f>
        <v>93.338295222166593</v>
      </c>
    </row>
    <row r="124" spans="1:8" x14ac:dyDescent="0.25">
      <c r="A124" s="133" t="s">
        <v>23</v>
      </c>
      <c r="B124" s="138"/>
      <c r="C124" s="135">
        <v>11627.42</v>
      </c>
      <c r="D124" s="135">
        <v>15000</v>
      </c>
      <c r="E124" s="136">
        <v>17614.259999999998</v>
      </c>
      <c r="F124" s="136">
        <v>16440.849999999999</v>
      </c>
      <c r="G124" s="136">
        <f>F124/C124*100</f>
        <v>141.39723171606425</v>
      </c>
      <c r="H124" s="137">
        <f>F124/E124*100</f>
        <v>93.338295222166593</v>
      </c>
    </row>
    <row r="125" spans="1:8" x14ac:dyDescent="0.25">
      <c r="A125" s="58"/>
      <c r="B125" s="59"/>
      <c r="C125" s="79"/>
      <c r="D125" s="79"/>
      <c r="E125" s="3"/>
      <c r="F125" s="3"/>
      <c r="G125" s="3"/>
      <c r="H125" s="3"/>
    </row>
    <row r="126" spans="1:8" x14ac:dyDescent="0.25">
      <c r="A126" s="29" t="s">
        <v>86</v>
      </c>
      <c r="B126" s="2"/>
      <c r="C126" s="72"/>
      <c r="D126" s="72"/>
      <c r="E126" s="3"/>
      <c r="F126" s="3"/>
      <c r="G126" s="3"/>
      <c r="H126" s="3"/>
    </row>
    <row r="127" spans="1:8" ht="45" x14ac:dyDescent="0.25">
      <c r="A127" s="4" t="s">
        <v>111</v>
      </c>
      <c r="B127" s="5" t="s">
        <v>0</v>
      </c>
      <c r="C127" s="73" t="s">
        <v>104</v>
      </c>
      <c r="D127" s="73" t="s">
        <v>32</v>
      </c>
      <c r="E127" s="6" t="s">
        <v>34</v>
      </c>
      <c r="F127" s="6" t="s">
        <v>33</v>
      </c>
      <c r="G127" s="6" t="s">
        <v>107</v>
      </c>
      <c r="H127" s="7" t="s">
        <v>109</v>
      </c>
    </row>
    <row r="128" spans="1:8" x14ac:dyDescent="0.25">
      <c r="A128" s="4"/>
      <c r="B128" s="5"/>
      <c r="C128" s="86">
        <v>1</v>
      </c>
      <c r="D128" s="11">
        <v>2</v>
      </c>
      <c r="E128" s="6">
        <v>3</v>
      </c>
      <c r="F128" s="6">
        <v>4</v>
      </c>
      <c r="G128" s="6">
        <v>5</v>
      </c>
      <c r="H128" s="12">
        <v>6</v>
      </c>
    </row>
    <row r="129" spans="1:8" x14ac:dyDescent="0.25">
      <c r="A129" s="31">
        <v>3222</v>
      </c>
      <c r="B129" s="14" t="s">
        <v>3</v>
      </c>
      <c r="C129" s="69">
        <v>74970.8</v>
      </c>
      <c r="D129" s="69">
        <v>95000</v>
      </c>
      <c r="E129" s="69">
        <v>95000</v>
      </c>
      <c r="F129" s="69">
        <v>56356.09</v>
      </c>
      <c r="G129" s="69">
        <f>F129/C129*100</f>
        <v>75.170719800242225</v>
      </c>
      <c r="H129" s="60">
        <f>F129/E129*100</f>
        <v>59.322199999999995</v>
      </c>
    </row>
    <row r="130" spans="1:8" x14ac:dyDescent="0.25">
      <c r="A130" s="31">
        <v>3299</v>
      </c>
      <c r="B130" s="14" t="s">
        <v>85</v>
      </c>
      <c r="C130" s="94">
        <v>0</v>
      </c>
      <c r="D130" s="69">
        <v>1200</v>
      </c>
      <c r="E130" s="69">
        <v>1400</v>
      </c>
      <c r="F130" s="92">
        <v>0</v>
      </c>
      <c r="G130" s="82">
        <v>0</v>
      </c>
      <c r="H130" s="60"/>
    </row>
    <row r="131" spans="1:8" x14ac:dyDescent="0.25">
      <c r="A131" s="4" t="s">
        <v>124</v>
      </c>
      <c r="B131" s="5"/>
      <c r="C131" s="98">
        <v>74970.8</v>
      </c>
      <c r="D131" s="98">
        <f>SUM(D129:D130)</f>
        <v>96200</v>
      </c>
      <c r="E131" s="98">
        <f>SUM(E129+E130)</f>
        <v>96400</v>
      </c>
      <c r="F131" s="98">
        <v>56356.09</v>
      </c>
      <c r="G131" s="98">
        <f>F131/C131*100</f>
        <v>75.170719800242225</v>
      </c>
      <c r="H131" s="60">
        <v>59.32</v>
      </c>
    </row>
    <row r="132" spans="1:8" x14ac:dyDescent="0.25">
      <c r="A132" s="61"/>
      <c r="B132" s="62"/>
      <c r="C132" s="80"/>
      <c r="D132" s="80"/>
      <c r="E132" s="63"/>
      <c r="F132" s="63"/>
      <c r="G132" s="63"/>
      <c r="H132" s="64"/>
    </row>
    <row r="133" spans="1:8" x14ac:dyDescent="0.25">
      <c r="A133" s="49" t="s">
        <v>23</v>
      </c>
      <c r="B133" s="50"/>
      <c r="C133" s="90">
        <f>SUM(C124+C131)</f>
        <v>86598.22</v>
      </c>
      <c r="D133" s="90">
        <f>SUM(D124+D131)</f>
        <v>111200</v>
      </c>
      <c r="E133" s="51">
        <f>SUM(E124+E131)</f>
        <v>114014.26</v>
      </c>
      <c r="F133" s="51">
        <f>SUM(F124+F131)</f>
        <v>72796.94</v>
      </c>
      <c r="G133" s="51">
        <f>F133/C133*100</f>
        <v>84.062859490645423</v>
      </c>
      <c r="H133" s="52">
        <f>F133/E133*100</f>
        <v>63.848978189219494</v>
      </c>
    </row>
    <row r="134" spans="1:8" x14ac:dyDescent="0.25">
      <c r="A134" s="35"/>
      <c r="B134" s="36"/>
      <c r="C134" s="74"/>
      <c r="D134" s="74"/>
      <c r="E134" s="37"/>
      <c r="F134" s="37"/>
      <c r="G134" s="37"/>
      <c r="H134" s="38"/>
    </row>
    <row r="135" spans="1:8" x14ac:dyDescent="0.25">
      <c r="A135" s="45" t="s">
        <v>42</v>
      </c>
      <c r="B135" s="46" t="s">
        <v>43</v>
      </c>
      <c r="C135" s="75"/>
      <c r="D135" s="75"/>
      <c r="E135" s="3"/>
      <c r="F135" s="3"/>
      <c r="G135" s="3"/>
      <c r="H135" s="3"/>
    </row>
    <row r="136" spans="1:8" x14ac:dyDescent="0.25">
      <c r="A136" s="29" t="s">
        <v>78</v>
      </c>
      <c r="B136" s="2"/>
      <c r="C136" s="72"/>
      <c r="D136" s="72"/>
      <c r="E136" s="3"/>
      <c r="F136" s="3"/>
      <c r="G136" s="3"/>
      <c r="H136" s="3"/>
    </row>
    <row r="137" spans="1:8" ht="45" x14ac:dyDescent="0.25">
      <c r="A137" s="4" t="s">
        <v>111</v>
      </c>
      <c r="B137" s="5" t="s">
        <v>0</v>
      </c>
      <c r="C137" s="73" t="s">
        <v>104</v>
      </c>
      <c r="D137" s="73" t="s">
        <v>32</v>
      </c>
      <c r="E137" s="6" t="s">
        <v>34</v>
      </c>
      <c r="F137" s="6" t="s">
        <v>33</v>
      </c>
      <c r="G137" s="6" t="s">
        <v>107</v>
      </c>
      <c r="H137" s="7" t="s">
        <v>109</v>
      </c>
    </row>
    <row r="138" spans="1:8" x14ac:dyDescent="0.25">
      <c r="A138" s="4"/>
      <c r="B138" s="5"/>
      <c r="C138" s="86">
        <v>1</v>
      </c>
      <c r="D138" s="11">
        <v>2</v>
      </c>
      <c r="E138" s="6">
        <v>3</v>
      </c>
      <c r="F138" s="6">
        <v>4</v>
      </c>
      <c r="G138" s="6">
        <v>5</v>
      </c>
      <c r="H138" s="12">
        <v>6</v>
      </c>
    </row>
    <row r="139" spans="1:8" x14ac:dyDescent="0.25">
      <c r="A139" s="17">
        <v>3721</v>
      </c>
      <c r="B139" s="18" t="s">
        <v>57</v>
      </c>
      <c r="C139" s="87">
        <v>0</v>
      </c>
      <c r="D139" s="83">
        <v>0</v>
      </c>
      <c r="E139" s="19">
        <v>8545.77</v>
      </c>
      <c r="F139" s="19">
        <v>8545.77</v>
      </c>
      <c r="G139" s="19">
        <v>0</v>
      </c>
      <c r="H139" s="20">
        <f>F139/E139*100</f>
        <v>100</v>
      </c>
    </row>
    <row r="140" spans="1:8" x14ac:dyDescent="0.25">
      <c r="A140" s="21" t="s">
        <v>23</v>
      </c>
      <c r="B140" s="34"/>
      <c r="C140" s="97">
        <v>0</v>
      </c>
      <c r="D140" s="104">
        <v>0</v>
      </c>
      <c r="E140" s="22">
        <v>8545.77</v>
      </c>
      <c r="F140" s="22">
        <v>8545.77</v>
      </c>
      <c r="G140" s="22">
        <v>0</v>
      </c>
      <c r="H140" s="23">
        <f>F140/E140*100</f>
        <v>100</v>
      </c>
    </row>
    <row r="141" spans="1:8" x14ac:dyDescent="0.25">
      <c r="A141" s="35"/>
      <c r="B141" s="36"/>
      <c r="C141" s="74"/>
      <c r="D141" s="74"/>
      <c r="E141" s="37"/>
      <c r="F141" s="37"/>
      <c r="G141" s="37"/>
      <c r="H141" s="38"/>
    </row>
    <row r="142" spans="1:8" x14ac:dyDescent="0.25">
      <c r="A142" s="49" t="s">
        <v>23</v>
      </c>
      <c r="B142" s="50"/>
      <c r="C142" s="99">
        <v>0</v>
      </c>
      <c r="D142" s="99">
        <v>0</v>
      </c>
      <c r="E142" s="51">
        <v>8545.77</v>
      </c>
      <c r="F142" s="51">
        <v>8545.77</v>
      </c>
      <c r="G142" s="51">
        <v>0</v>
      </c>
      <c r="H142" s="52">
        <v>100</v>
      </c>
    </row>
    <row r="143" spans="1:8" x14ac:dyDescent="0.25">
      <c r="A143" s="35"/>
      <c r="B143" s="36"/>
      <c r="C143" s="74"/>
      <c r="D143" s="74"/>
      <c r="E143" s="37"/>
      <c r="F143" s="37"/>
      <c r="G143" s="37"/>
      <c r="H143" s="38"/>
    </row>
    <row r="144" spans="1:8" x14ac:dyDescent="0.25">
      <c r="A144" s="45" t="s">
        <v>79</v>
      </c>
      <c r="B144" s="46" t="s">
        <v>80</v>
      </c>
      <c r="C144" s="75"/>
      <c r="D144" s="75"/>
      <c r="E144" s="37"/>
      <c r="F144" s="37"/>
      <c r="G144" s="37"/>
      <c r="H144" s="38"/>
    </row>
    <row r="145" spans="1:8" x14ac:dyDescent="0.25">
      <c r="A145" s="29" t="s">
        <v>81</v>
      </c>
      <c r="B145" s="2"/>
      <c r="C145" s="72"/>
      <c r="D145" s="72"/>
      <c r="E145" s="3"/>
      <c r="F145" s="3"/>
      <c r="G145" s="3"/>
      <c r="H145" s="3"/>
    </row>
    <row r="146" spans="1:8" ht="45" x14ac:dyDescent="0.25">
      <c r="A146" s="4" t="s">
        <v>111</v>
      </c>
      <c r="B146" s="5" t="s">
        <v>0</v>
      </c>
      <c r="C146" s="73" t="s">
        <v>104</v>
      </c>
      <c r="D146" s="73" t="s">
        <v>32</v>
      </c>
      <c r="E146" s="6" t="s">
        <v>34</v>
      </c>
      <c r="F146" s="6" t="s">
        <v>33</v>
      </c>
      <c r="G146" s="6" t="s">
        <v>107</v>
      </c>
      <c r="H146" s="7" t="s">
        <v>109</v>
      </c>
    </row>
    <row r="147" spans="1:8" x14ac:dyDescent="0.25">
      <c r="A147" s="2"/>
      <c r="B147" s="2"/>
      <c r="C147" s="86">
        <v>1</v>
      </c>
      <c r="D147" s="11">
        <v>2</v>
      </c>
      <c r="E147" s="6">
        <v>3</v>
      </c>
      <c r="F147" s="6">
        <v>4</v>
      </c>
      <c r="G147" s="6">
        <v>5</v>
      </c>
      <c r="H147" s="12">
        <v>6</v>
      </c>
    </row>
    <row r="148" spans="1:8" x14ac:dyDescent="0.25">
      <c r="A148" s="17">
        <v>3222</v>
      </c>
      <c r="B148" s="18" t="s">
        <v>41</v>
      </c>
      <c r="C148" s="87">
        <v>0</v>
      </c>
      <c r="D148" s="88">
        <v>4500</v>
      </c>
      <c r="E148" s="19">
        <v>10109.49</v>
      </c>
      <c r="F148" s="19">
        <v>10095.790000000001</v>
      </c>
      <c r="G148" s="19">
        <v>0</v>
      </c>
      <c r="H148" s="20">
        <f>F148/E148*100</f>
        <v>99.864483767232585</v>
      </c>
    </row>
    <row r="149" spans="1:8" x14ac:dyDescent="0.25">
      <c r="A149" s="133" t="s">
        <v>23</v>
      </c>
      <c r="B149" s="138"/>
      <c r="C149" s="139">
        <v>0</v>
      </c>
      <c r="D149" s="135">
        <v>4500</v>
      </c>
      <c r="E149" s="136">
        <f>SUM(E148)</f>
        <v>10109.49</v>
      </c>
      <c r="F149" s="136">
        <f t="shared" ref="F149" si="12">SUM(F148)</f>
        <v>10095.790000000001</v>
      </c>
      <c r="G149" s="136">
        <v>0</v>
      </c>
      <c r="H149" s="137">
        <f>F149/E149*100</f>
        <v>99.864483767232585</v>
      </c>
    </row>
    <row r="150" spans="1:8" x14ac:dyDescent="0.25">
      <c r="A150" s="35"/>
      <c r="B150" s="36"/>
      <c r="C150" s="74"/>
      <c r="D150" s="74"/>
      <c r="E150" s="37"/>
      <c r="F150" s="37"/>
      <c r="G150" s="37"/>
      <c r="H150" s="38"/>
    </row>
    <row r="151" spans="1:8" x14ac:dyDescent="0.25">
      <c r="A151" s="29" t="s">
        <v>82</v>
      </c>
      <c r="B151" s="2"/>
      <c r="C151" s="72"/>
      <c r="D151" s="72"/>
      <c r="E151" s="3"/>
      <c r="F151" s="3"/>
      <c r="G151" s="3"/>
      <c r="H151" s="3"/>
    </row>
    <row r="152" spans="1:8" ht="45" x14ac:dyDescent="0.25">
      <c r="A152" s="4" t="s">
        <v>111</v>
      </c>
      <c r="B152" s="5" t="s">
        <v>0</v>
      </c>
      <c r="C152" s="73" t="s">
        <v>104</v>
      </c>
      <c r="D152" s="73" t="s">
        <v>32</v>
      </c>
      <c r="E152" s="6" t="s">
        <v>34</v>
      </c>
      <c r="F152" s="6" t="s">
        <v>33</v>
      </c>
      <c r="G152" s="6" t="s">
        <v>107</v>
      </c>
      <c r="H152" s="7" t="s">
        <v>109</v>
      </c>
    </row>
    <row r="153" spans="1:8" x14ac:dyDescent="0.25">
      <c r="A153" s="2"/>
      <c r="B153" s="2"/>
      <c r="C153" s="86">
        <v>1</v>
      </c>
      <c r="D153" s="11">
        <v>2</v>
      </c>
      <c r="E153" s="6">
        <v>3</v>
      </c>
      <c r="F153" s="6">
        <v>4</v>
      </c>
      <c r="G153" s="6">
        <v>5</v>
      </c>
      <c r="H153" s="12">
        <v>6</v>
      </c>
    </row>
    <row r="154" spans="1:8" x14ac:dyDescent="0.25">
      <c r="A154" s="17">
        <v>3222</v>
      </c>
      <c r="B154" s="18" t="s">
        <v>41</v>
      </c>
      <c r="C154" s="87">
        <v>0</v>
      </c>
      <c r="D154" s="87">
        <v>0</v>
      </c>
      <c r="E154" s="19">
        <v>1576.4</v>
      </c>
      <c r="F154" s="19">
        <v>1036.68</v>
      </c>
      <c r="G154" s="19">
        <v>0</v>
      </c>
      <c r="H154" s="20">
        <f>F154/E154*100</f>
        <v>65.762496828216186</v>
      </c>
    </row>
    <row r="155" spans="1:8" x14ac:dyDescent="0.25">
      <c r="A155" s="133" t="s">
        <v>23</v>
      </c>
      <c r="B155" s="138"/>
      <c r="C155" s="139">
        <v>0</v>
      </c>
      <c r="D155" s="139">
        <v>0</v>
      </c>
      <c r="E155" s="136">
        <f>SUM(E154)</f>
        <v>1576.4</v>
      </c>
      <c r="F155" s="136">
        <f t="shared" ref="F155" si="13">SUM(F154)</f>
        <v>1036.68</v>
      </c>
      <c r="G155" s="136">
        <v>0</v>
      </c>
      <c r="H155" s="137">
        <f>F155/E155*100</f>
        <v>65.762496828216186</v>
      </c>
    </row>
    <row r="156" spans="1:8" x14ac:dyDescent="0.25">
      <c r="A156" s="35"/>
      <c r="B156" s="36"/>
      <c r="C156" s="74"/>
      <c r="D156" s="74"/>
      <c r="E156" s="37"/>
      <c r="F156" s="37"/>
      <c r="G156" s="37"/>
      <c r="H156" s="38"/>
    </row>
    <row r="157" spans="1:8" x14ac:dyDescent="0.25">
      <c r="A157" s="29" t="s">
        <v>83</v>
      </c>
      <c r="B157" s="2"/>
      <c r="C157" s="72"/>
      <c r="D157" s="72"/>
      <c r="E157" s="3"/>
      <c r="F157" s="3"/>
      <c r="G157" s="3"/>
      <c r="H157" s="3"/>
    </row>
    <row r="158" spans="1:8" ht="45" x14ac:dyDescent="0.25">
      <c r="A158" s="4" t="s">
        <v>111</v>
      </c>
      <c r="B158" s="5" t="s">
        <v>0</v>
      </c>
      <c r="C158" s="73" t="s">
        <v>104</v>
      </c>
      <c r="D158" s="73" t="s">
        <v>32</v>
      </c>
      <c r="E158" s="6" t="s">
        <v>34</v>
      </c>
      <c r="F158" s="6" t="s">
        <v>33</v>
      </c>
      <c r="G158" s="6" t="s">
        <v>107</v>
      </c>
      <c r="H158" s="7" t="s">
        <v>109</v>
      </c>
    </row>
    <row r="159" spans="1:8" x14ac:dyDescent="0.25">
      <c r="A159" s="2"/>
      <c r="B159" s="2"/>
      <c r="C159" s="86">
        <v>1</v>
      </c>
      <c r="D159" s="11">
        <v>2</v>
      </c>
      <c r="E159" s="6">
        <v>3</v>
      </c>
      <c r="F159" s="6">
        <v>4</v>
      </c>
      <c r="G159" s="6">
        <v>5</v>
      </c>
      <c r="H159" s="12">
        <v>6</v>
      </c>
    </row>
    <row r="160" spans="1:8" x14ac:dyDescent="0.25">
      <c r="A160" s="17">
        <v>3222</v>
      </c>
      <c r="B160" s="18" t="s">
        <v>41</v>
      </c>
      <c r="C160" s="87">
        <v>0</v>
      </c>
      <c r="D160" s="88">
        <v>9000</v>
      </c>
      <c r="E160" s="19">
        <v>9194.85</v>
      </c>
      <c r="F160" s="19">
        <v>0</v>
      </c>
      <c r="G160" s="19">
        <v>0</v>
      </c>
      <c r="H160" s="20">
        <f>F160/E160*100</f>
        <v>0</v>
      </c>
    </row>
    <row r="161" spans="1:8" x14ac:dyDescent="0.25">
      <c r="A161" s="21" t="s">
        <v>23</v>
      </c>
      <c r="B161" s="34"/>
      <c r="C161" s="97">
        <v>0</v>
      </c>
      <c r="D161" s="89">
        <v>9000</v>
      </c>
      <c r="E161" s="22">
        <f>SUM(E160)</f>
        <v>9194.85</v>
      </c>
      <c r="F161" s="22">
        <f t="shared" ref="F161" si="14">SUM(F160)</f>
        <v>0</v>
      </c>
      <c r="G161" s="22">
        <v>0</v>
      </c>
      <c r="H161" s="23">
        <f>F161/E161*100</f>
        <v>0</v>
      </c>
    </row>
    <row r="162" spans="1:8" x14ac:dyDescent="0.25">
      <c r="A162" s="35"/>
      <c r="B162" s="36"/>
      <c r="C162" s="74"/>
      <c r="D162" s="74"/>
      <c r="E162" s="37"/>
      <c r="F162" s="37"/>
      <c r="G162" s="37"/>
      <c r="H162" s="38"/>
    </row>
    <row r="163" spans="1:8" x14ac:dyDescent="0.25">
      <c r="A163" s="49" t="s">
        <v>23</v>
      </c>
      <c r="B163" s="50"/>
      <c r="C163" s="99">
        <v>0</v>
      </c>
      <c r="D163" s="90">
        <f>SUM(D149+D155+D161)</f>
        <v>13500</v>
      </c>
      <c r="E163" s="51">
        <f>SUM(E149+E155+E161)</f>
        <v>20880.739999999998</v>
      </c>
      <c r="F163" s="51">
        <f>SUM(F149+F155+F161)</f>
        <v>11132.470000000001</v>
      </c>
      <c r="G163" s="51">
        <v>0</v>
      </c>
      <c r="H163" s="52">
        <f>F163/E163*100</f>
        <v>53.314537703165698</v>
      </c>
    </row>
    <row r="164" spans="1:8" x14ac:dyDescent="0.25">
      <c r="A164" s="35"/>
      <c r="B164" s="36"/>
      <c r="C164" s="74"/>
      <c r="D164" s="74"/>
      <c r="E164" s="37"/>
      <c r="F164" s="37"/>
      <c r="G164" s="37"/>
      <c r="H164" s="38"/>
    </row>
    <row r="165" spans="1:8" x14ac:dyDescent="0.25">
      <c r="A165" s="35"/>
      <c r="B165" s="36"/>
      <c r="C165" s="74"/>
      <c r="D165" s="74"/>
      <c r="E165" s="37"/>
      <c r="F165" s="37"/>
      <c r="G165" s="37"/>
      <c r="H165" s="38"/>
    </row>
    <row r="166" spans="1:8" x14ac:dyDescent="0.25">
      <c r="A166" s="35"/>
      <c r="B166" s="36"/>
      <c r="C166" s="74"/>
      <c r="D166" s="74"/>
      <c r="E166" s="37"/>
      <c r="F166" s="37"/>
      <c r="G166" s="37"/>
      <c r="H166" s="38"/>
    </row>
    <row r="167" spans="1:8" x14ac:dyDescent="0.25">
      <c r="A167" s="35"/>
      <c r="B167" s="36"/>
      <c r="C167" s="74"/>
      <c r="D167" s="74"/>
      <c r="E167" s="37"/>
      <c r="F167" s="37"/>
      <c r="G167" s="37"/>
      <c r="H167" s="38"/>
    </row>
    <row r="168" spans="1:8" x14ac:dyDescent="0.25">
      <c r="A168" s="45" t="s">
        <v>39</v>
      </c>
      <c r="B168" s="46" t="s">
        <v>40</v>
      </c>
      <c r="C168" s="75"/>
      <c r="D168" s="75"/>
      <c r="E168" s="3"/>
      <c r="F168" s="3"/>
      <c r="G168" s="3"/>
      <c r="H168" s="3"/>
    </row>
    <row r="169" spans="1:8" x14ac:dyDescent="0.25">
      <c r="A169" s="29" t="s">
        <v>17</v>
      </c>
      <c r="B169" s="2"/>
      <c r="C169" s="72"/>
      <c r="D169" s="72"/>
      <c r="E169" s="3"/>
      <c r="F169" s="3"/>
      <c r="G169" s="3"/>
      <c r="H169" s="3"/>
    </row>
    <row r="170" spans="1:8" ht="45" x14ac:dyDescent="0.25">
      <c r="A170" s="4" t="s">
        <v>111</v>
      </c>
      <c r="B170" s="5" t="s">
        <v>0</v>
      </c>
      <c r="C170" s="73" t="s">
        <v>104</v>
      </c>
      <c r="D170" s="73" t="s">
        <v>32</v>
      </c>
      <c r="E170" s="6" t="s">
        <v>34</v>
      </c>
      <c r="F170" s="6" t="s">
        <v>33</v>
      </c>
      <c r="G170" s="6" t="s">
        <v>107</v>
      </c>
      <c r="H170" s="7" t="s">
        <v>109</v>
      </c>
    </row>
    <row r="171" spans="1:8" x14ac:dyDescent="0.25">
      <c r="A171" s="4"/>
      <c r="B171" s="5"/>
      <c r="C171" s="86">
        <v>1</v>
      </c>
      <c r="D171" s="11">
        <v>2</v>
      </c>
      <c r="E171" s="6">
        <v>3</v>
      </c>
      <c r="F171" s="6">
        <v>4</v>
      </c>
      <c r="G171" s="6">
        <v>5</v>
      </c>
      <c r="H171" s="12">
        <v>6</v>
      </c>
    </row>
    <row r="172" spans="1:8" x14ac:dyDescent="0.25">
      <c r="A172" s="17">
        <v>4241</v>
      </c>
      <c r="B172" s="18" t="s">
        <v>40</v>
      </c>
      <c r="C172" s="88">
        <v>62047.53</v>
      </c>
      <c r="D172" s="88">
        <v>85000</v>
      </c>
      <c r="E172" s="19">
        <v>85000</v>
      </c>
      <c r="F172" s="19">
        <v>60483.32</v>
      </c>
      <c r="G172" s="19">
        <f>F172/C172+100</f>
        <v>100.9747901326612</v>
      </c>
      <c r="H172" s="20">
        <f>F172/E172*100</f>
        <v>71.15684705882353</v>
      </c>
    </row>
    <row r="173" spans="1:8" x14ac:dyDescent="0.25">
      <c r="A173" s="21" t="s">
        <v>23</v>
      </c>
      <c r="B173" s="34"/>
      <c r="C173" s="89">
        <v>62047.53</v>
      </c>
      <c r="D173" s="89">
        <v>85000</v>
      </c>
      <c r="E173" s="22">
        <f>SUM(E172:E172)</f>
        <v>85000</v>
      </c>
      <c r="F173" s="22">
        <f>SUM(F172:F172)</f>
        <v>60483.32</v>
      </c>
      <c r="G173" s="22">
        <f>F173/C173+100</f>
        <v>100.9747901326612</v>
      </c>
      <c r="H173" s="23">
        <f>F173/E173*100</f>
        <v>71.15684705882353</v>
      </c>
    </row>
    <row r="174" spans="1:8" x14ac:dyDescent="0.25">
      <c r="A174" s="27"/>
      <c r="B174" s="2"/>
      <c r="C174" s="72"/>
      <c r="D174" s="72"/>
      <c r="E174" s="3"/>
      <c r="F174" s="3"/>
      <c r="G174" s="3"/>
      <c r="H174" s="3"/>
    </row>
    <row r="175" spans="1:8" x14ac:dyDescent="0.25">
      <c r="A175" s="49" t="s">
        <v>23</v>
      </c>
      <c r="B175" s="50"/>
      <c r="C175" s="90">
        <v>62047.53</v>
      </c>
      <c r="D175" s="90">
        <v>85000</v>
      </c>
      <c r="E175" s="51">
        <v>85000</v>
      </c>
      <c r="F175" s="51">
        <v>60483.32</v>
      </c>
      <c r="G175" s="51">
        <v>100.97</v>
      </c>
      <c r="H175" s="52">
        <f>F175/E175*100</f>
        <v>71.15684705882353</v>
      </c>
    </row>
    <row r="176" spans="1:8" x14ac:dyDescent="0.25">
      <c r="A176" s="2"/>
      <c r="B176" s="2"/>
      <c r="C176" s="72"/>
      <c r="D176" s="72"/>
      <c r="E176" s="3"/>
      <c r="F176" s="3"/>
      <c r="G176" s="3"/>
      <c r="H176" s="3"/>
    </row>
    <row r="177" spans="1:8" x14ac:dyDescent="0.25">
      <c r="A177" s="65" t="s">
        <v>84</v>
      </c>
      <c r="B177" s="66"/>
      <c r="C177" s="102">
        <f>SUM(C50+C61+C117+C133+C142+C163+C175)</f>
        <v>5246889.8899999997</v>
      </c>
      <c r="D177" s="102">
        <f>SUM(D50+D61+D117+D133+D142+D163+D175)</f>
        <v>5565392.3499999996</v>
      </c>
      <c r="E177" s="67">
        <f>SUM(E50+E61+E117+E133+E142+E163+E175)</f>
        <v>5802559.6499999994</v>
      </c>
      <c r="F177" s="67">
        <f>SUM(F50+F61+F117+F133+F142+F163+F175)</f>
        <v>5504212.0700000003</v>
      </c>
      <c r="G177" s="67">
        <f>F177/C177+100</f>
        <v>101.04904280162053</v>
      </c>
      <c r="H177" s="68">
        <f>F177/E177*100</f>
        <v>94.85834531662249</v>
      </c>
    </row>
  </sheetData>
  <mergeCells count="2">
    <mergeCell ref="A1:H1"/>
    <mergeCell ref="A3:B3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Opći dio</vt:lpstr>
      <vt:lpstr>Prihodi</vt:lpstr>
      <vt:lpstr>Rashodi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2023-03-30T09:20:41Z</cp:lastPrinted>
  <dcterms:created xsi:type="dcterms:W3CDTF">2020-02-23T17:52:48Z</dcterms:created>
  <dcterms:modified xsi:type="dcterms:W3CDTF">2023-03-30T09:20:50Z</dcterms:modified>
</cp:coreProperties>
</file>